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chi\Documents\MEGA\OLYJAN\Heureka\Charbulova\Oprava stropu\Rozpočet 2024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_xlnm.Print_Area" localSheetId="2">'01 01 Pol'!$A$1:$Y$154</definedName>
    <definedName name="_xlnm.Print_Area" localSheetId="0">Stavba!$A$1:$J$67</definedName>
    <definedName name="_xlnm.Print_Titles" localSheetId="2">'01 01 Pol'!$1:$7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K9" i="12"/>
  <c r="M9" i="12"/>
  <c r="O9" i="12"/>
  <c r="Q9" i="12"/>
  <c r="Q8" i="12" s="1"/>
  <c r="V9" i="12"/>
  <c r="V8" i="12" s="1"/>
  <c r="G10" i="12"/>
  <c r="I10" i="12"/>
  <c r="K10" i="12"/>
  <c r="O10" i="12"/>
  <c r="Q10" i="12"/>
  <c r="V10" i="12"/>
  <c r="G11" i="12"/>
  <c r="I11" i="12"/>
  <c r="K11" i="12"/>
  <c r="O11" i="12"/>
  <c r="Q11" i="12"/>
  <c r="V11" i="12"/>
  <c r="G12" i="12"/>
  <c r="I12" i="12"/>
  <c r="K12" i="12"/>
  <c r="M12" i="12"/>
  <c r="O12" i="12"/>
  <c r="Q12" i="12"/>
  <c r="V12" i="12"/>
  <c r="G14" i="12"/>
  <c r="G13" i="12" s="1"/>
  <c r="I50" i="1" s="1"/>
  <c r="I14" i="12"/>
  <c r="K14" i="12"/>
  <c r="K13" i="12" s="1"/>
  <c r="M14" i="12"/>
  <c r="O14" i="12"/>
  <c r="Q14" i="12"/>
  <c r="V14" i="12"/>
  <c r="V13" i="12" s="1"/>
  <c r="G16" i="12"/>
  <c r="I16" i="12"/>
  <c r="K16" i="12"/>
  <c r="M16" i="12"/>
  <c r="O16" i="12"/>
  <c r="Q16" i="12"/>
  <c r="V16" i="12"/>
  <c r="G19" i="12"/>
  <c r="M19" i="12" s="1"/>
  <c r="I19" i="12"/>
  <c r="K19" i="12"/>
  <c r="K18" i="12" s="1"/>
  <c r="O19" i="12"/>
  <c r="O18" i="12" s="1"/>
  <c r="Q19" i="12"/>
  <c r="Q18" i="12" s="1"/>
  <c r="V19" i="12"/>
  <c r="G21" i="12"/>
  <c r="M21" i="12" s="1"/>
  <c r="I21" i="12"/>
  <c r="K21" i="12"/>
  <c r="O21" i="12"/>
  <c r="Q21" i="12"/>
  <c r="V21" i="12"/>
  <c r="V18" i="12" s="1"/>
  <c r="G24" i="12"/>
  <c r="M24" i="12" s="1"/>
  <c r="M23" i="12" s="1"/>
  <c r="I24" i="12"/>
  <c r="I23" i="12" s="1"/>
  <c r="K24" i="12"/>
  <c r="K23" i="12" s="1"/>
  <c r="O24" i="12"/>
  <c r="O23" i="12" s="1"/>
  <c r="Q24" i="12"/>
  <c r="Q23" i="12" s="1"/>
  <c r="V24" i="12"/>
  <c r="V23" i="12" s="1"/>
  <c r="G28" i="12"/>
  <c r="G27" i="12" s="1"/>
  <c r="I53" i="1" s="1"/>
  <c r="I28" i="12"/>
  <c r="I27" i="12" s="1"/>
  <c r="K28" i="12"/>
  <c r="K27" i="12" s="1"/>
  <c r="M28" i="12"/>
  <c r="O28" i="12"/>
  <c r="O27" i="12" s="1"/>
  <c r="Q28" i="12"/>
  <c r="V28" i="12"/>
  <c r="G30" i="12"/>
  <c r="I30" i="12"/>
  <c r="K30" i="12"/>
  <c r="M30" i="12"/>
  <c r="O30" i="12"/>
  <c r="Q30" i="12"/>
  <c r="Q27" i="12" s="1"/>
  <c r="V30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I34" i="12"/>
  <c r="G35" i="12"/>
  <c r="M35" i="12" s="1"/>
  <c r="M34" i="12" s="1"/>
  <c r="I35" i="12"/>
  <c r="K35" i="12"/>
  <c r="K34" i="12" s="1"/>
  <c r="O35" i="12"/>
  <c r="O34" i="12" s="1"/>
  <c r="Q35" i="12"/>
  <c r="Q34" i="12" s="1"/>
  <c r="V35" i="12"/>
  <c r="V34" i="12" s="1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Q47" i="12" s="1"/>
  <c r="V48" i="12"/>
  <c r="V47" i="12" s="1"/>
  <c r="G50" i="12"/>
  <c r="M50" i="12" s="1"/>
  <c r="I50" i="12"/>
  <c r="K50" i="12"/>
  <c r="O50" i="12"/>
  <c r="Q50" i="12"/>
  <c r="V50" i="12"/>
  <c r="G52" i="12"/>
  <c r="I52" i="12"/>
  <c r="K52" i="12"/>
  <c r="O52" i="12"/>
  <c r="O51" i="12" s="1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60" i="12"/>
  <c r="M60" i="12" s="1"/>
  <c r="M59" i="12" s="1"/>
  <c r="I60" i="12"/>
  <c r="I59" i="12" s="1"/>
  <c r="K60" i="12"/>
  <c r="K59" i="12" s="1"/>
  <c r="O60" i="12"/>
  <c r="O59" i="12" s="1"/>
  <c r="Q60" i="12"/>
  <c r="Q59" i="12" s="1"/>
  <c r="V60" i="12"/>
  <c r="V59" i="12" s="1"/>
  <c r="G62" i="12"/>
  <c r="M62" i="12" s="1"/>
  <c r="I62" i="12"/>
  <c r="I61" i="12" s="1"/>
  <c r="K62" i="12"/>
  <c r="K61" i="12" s="1"/>
  <c r="O62" i="12"/>
  <c r="Q62" i="12"/>
  <c r="Q61" i="12" s="1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I68" i="12"/>
  <c r="K68" i="12"/>
  <c r="M68" i="12"/>
  <c r="O68" i="12"/>
  <c r="Q68" i="12"/>
  <c r="V68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5" i="12"/>
  <c r="I85" i="12"/>
  <c r="K85" i="12"/>
  <c r="M85" i="12"/>
  <c r="O85" i="12"/>
  <c r="Q85" i="12"/>
  <c r="V85" i="12"/>
  <c r="G88" i="12"/>
  <c r="I88" i="12"/>
  <c r="K88" i="12"/>
  <c r="M88" i="12"/>
  <c r="O88" i="12"/>
  <c r="Q88" i="12"/>
  <c r="V88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100" i="12"/>
  <c r="M100" i="12" s="1"/>
  <c r="I100" i="12"/>
  <c r="K100" i="12"/>
  <c r="O100" i="12"/>
  <c r="Q100" i="12"/>
  <c r="V100" i="12"/>
  <c r="G102" i="12"/>
  <c r="G101" i="12" s="1"/>
  <c r="I61" i="1" s="1"/>
  <c r="I102" i="12"/>
  <c r="I101" i="12" s="1"/>
  <c r="K102" i="12"/>
  <c r="M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O105" i="12" s="1"/>
  <c r="Q106" i="12"/>
  <c r="V106" i="12"/>
  <c r="G108" i="12"/>
  <c r="M108" i="12" s="1"/>
  <c r="I108" i="12"/>
  <c r="K108" i="12"/>
  <c r="O108" i="12"/>
  <c r="Q108" i="12"/>
  <c r="V108" i="12"/>
  <c r="V105" i="12" s="1"/>
  <c r="O111" i="12"/>
  <c r="G112" i="12"/>
  <c r="G111" i="12" s="1"/>
  <c r="I63" i="1" s="1"/>
  <c r="I112" i="12"/>
  <c r="I111" i="12" s="1"/>
  <c r="K112" i="12"/>
  <c r="K111" i="12" s="1"/>
  <c r="O112" i="12"/>
  <c r="Q112" i="12"/>
  <c r="Q111" i="12" s="1"/>
  <c r="V112" i="12"/>
  <c r="V111" i="12" s="1"/>
  <c r="G115" i="12"/>
  <c r="M115" i="12" s="1"/>
  <c r="I115" i="12"/>
  <c r="K115" i="12"/>
  <c r="K114" i="12" s="1"/>
  <c r="O115" i="12"/>
  <c r="O114" i="12" s="1"/>
  <c r="Q115" i="12"/>
  <c r="V115" i="12"/>
  <c r="G116" i="12"/>
  <c r="M116" i="12" s="1"/>
  <c r="I116" i="12"/>
  <c r="K116" i="12"/>
  <c r="O116" i="12"/>
  <c r="Q116" i="12"/>
  <c r="V116" i="12"/>
  <c r="G123" i="12"/>
  <c r="M123" i="12" s="1"/>
  <c r="I123" i="12"/>
  <c r="K123" i="12"/>
  <c r="O123" i="12"/>
  <c r="Q123" i="12"/>
  <c r="V123" i="12"/>
  <c r="G127" i="12"/>
  <c r="I127" i="12"/>
  <c r="K127" i="12"/>
  <c r="O127" i="12"/>
  <c r="Q127" i="12"/>
  <c r="V127" i="12"/>
  <c r="V126" i="12" s="1"/>
  <c r="G128" i="12"/>
  <c r="M128" i="12" s="1"/>
  <c r="I128" i="12"/>
  <c r="K128" i="12"/>
  <c r="O128" i="12"/>
  <c r="O126" i="12" s="1"/>
  <c r="Q128" i="12"/>
  <c r="V128" i="12"/>
  <c r="G130" i="12"/>
  <c r="M130" i="12" s="1"/>
  <c r="I130" i="12"/>
  <c r="K130" i="12"/>
  <c r="O130" i="12"/>
  <c r="Q130" i="12"/>
  <c r="V130" i="12"/>
  <c r="G132" i="12"/>
  <c r="M132" i="12" s="1"/>
  <c r="I132" i="12"/>
  <c r="K132" i="12"/>
  <c r="O132" i="12"/>
  <c r="Q132" i="12"/>
  <c r="V132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I138" i="12"/>
  <c r="K138" i="12"/>
  <c r="M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AE144" i="12"/>
  <c r="F39" i="1" s="1"/>
  <c r="I20" i="1"/>
  <c r="I19" i="1"/>
  <c r="G34" i="12" l="1"/>
  <c r="I54" i="1" s="1"/>
  <c r="I18" i="12"/>
  <c r="O8" i="12"/>
  <c r="K101" i="12"/>
  <c r="I51" i="12"/>
  <c r="I13" i="12"/>
  <c r="V114" i="12"/>
  <c r="G61" i="12"/>
  <c r="I59" i="1" s="1"/>
  <c r="G51" i="12"/>
  <c r="I57" i="1" s="1"/>
  <c r="Q114" i="12"/>
  <c r="Q38" i="12"/>
  <c r="G126" i="12"/>
  <c r="I65" i="1" s="1"/>
  <c r="I18" i="1" s="1"/>
  <c r="Q105" i="12"/>
  <c r="K105" i="12"/>
  <c r="K51" i="12"/>
  <c r="O47" i="12"/>
  <c r="I38" i="12"/>
  <c r="AF144" i="12"/>
  <c r="G39" i="1" s="1"/>
  <c r="I114" i="12"/>
  <c r="I105" i="12"/>
  <c r="V101" i="12"/>
  <c r="V51" i="12"/>
  <c r="K38" i="12"/>
  <c r="G41" i="1"/>
  <c r="G40" i="1"/>
  <c r="M27" i="12"/>
  <c r="F42" i="1"/>
  <c r="G23" i="1" s="1"/>
  <c r="M61" i="12"/>
  <c r="I129" i="12"/>
  <c r="I65" i="12"/>
  <c r="O61" i="12"/>
  <c r="O38" i="12"/>
  <c r="G23" i="12"/>
  <c r="I52" i="1" s="1"/>
  <c r="F40" i="1"/>
  <c r="H40" i="1" s="1"/>
  <c r="I40" i="1" s="1"/>
  <c r="K65" i="12"/>
  <c r="G129" i="12"/>
  <c r="I66" i="1" s="1"/>
  <c r="V65" i="12"/>
  <c r="O65" i="12"/>
  <c r="G59" i="12"/>
  <c r="I58" i="1" s="1"/>
  <c r="Q51" i="12"/>
  <c r="Q65" i="12"/>
  <c r="M52" i="12"/>
  <c r="M51" i="12" s="1"/>
  <c r="K8" i="12"/>
  <c r="F41" i="1"/>
  <c r="V129" i="12"/>
  <c r="Q126" i="12"/>
  <c r="M127" i="12"/>
  <c r="M126" i="12" s="1"/>
  <c r="M112" i="12"/>
  <c r="M111" i="12" s="1"/>
  <c r="Q101" i="12"/>
  <c r="Q13" i="12"/>
  <c r="I8" i="12"/>
  <c r="K129" i="12"/>
  <c r="Q129" i="12"/>
  <c r="K126" i="12"/>
  <c r="O101" i="12"/>
  <c r="K47" i="12"/>
  <c r="V27" i="12"/>
  <c r="O13" i="12"/>
  <c r="M11" i="12"/>
  <c r="O129" i="12"/>
  <c r="I126" i="12"/>
  <c r="M114" i="12"/>
  <c r="V61" i="12"/>
  <c r="I47" i="12"/>
  <c r="V38" i="12"/>
  <c r="M18" i="12"/>
  <c r="M13" i="12"/>
  <c r="G8" i="12"/>
  <c r="A23" i="1"/>
  <c r="M65" i="12"/>
  <c r="M47" i="12"/>
  <c r="M105" i="12"/>
  <c r="M38" i="12"/>
  <c r="M129" i="12"/>
  <c r="M101" i="12"/>
  <c r="G65" i="12"/>
  <c r="I60" i="1" s="1"/>
  <c r="G18" i="12"/>
  <c r="I51" i="1" s="1"/>
  <c r="G38" i="12"/>
  <c r="I55" i="1" s="1"/>
  <c r="G47" i="12"/>
  <c r="I56" i="1" s="1"/>
  <c r="G105" i="12"/>
  <c r="I62" i="1" s="1"/>
  <c r="M10" i="12"/>
  <c r="M8" i="12" s="1"/>
  <c r="G114" i="12"/>
  <c r="I64" i="1" s="1"/>
  <c r="J28" i="1"/>
  <c r="J26" i="1"/>
  <c r="G38" i="1"/>
  <c r="F38" i="1"/>
  <c r="J23" i="1"/>
  <c r="J24" i="1"/>
  <c r="J25" i="1"/>
  <c r="J27" i="1"/>
  <c r="E24" i="1"/>
  <c r="E26" i="1"/>
  <c r="G42" i="1" l="1"/>
  <c r="G25" i="1" s="1"/>
  <c r="A25" i="1" s="1"/>
  <c r="H39" i="1"/>
  <c r="H42" i="1" s="1"/>
  <c r="H41" i="1"/>
  <c r="I41" i="1" s="1"/>
  <c r="I17" i="1"/>
  <c r="G144" i="12"/>
  <c r="I49" i="1"/>
  <c r="I39" i="1"/>
  <c r="I42" i="1" s="1"/>
  <c r="J40" i="1" s="1"/>
  <c r="G28" i="1"/>
  <c r="G24" i="1"/>
  <c r="A24" i="1"/>
  <c r="A26" i="1" l="1"/>
  <c r="G26" i="1"/>
  <c r="A27" i="1" s="1"/>
  <c r="J41" i="1"/>
  <c r="J39" i="1"/>
  <c r="J42" i="1" s="1"/>
  <c r="I67" i="1"/>
  <c r="I16" i="1"/>
  <c r="I21" i="1" s="1"/>
  <c r="A29" i="1" l="1"/>
  <c r="G29" i="1"/>
  <c r="G27" i="1" s="1"/>
  <c r="J65" i="1"/>
  <c r="J58" i="1"/>
  <c r="J54" i="1"/>
  <c r="J62" i="1"/>
  <c r="J60" i="1"/>
  <c r="J50" i="1"/>
  <c r="J53" i="1"/>
  <c r="J49" i="1"/>
  <c r="J57" i="1"/>
  <c r="J51" i="1"/>
  <c r="J55" i="1"/>
  <c r="J66" i="1"/>
  <c r="J59" i="1"/>
  <c r="J63" i="1"/>
  <c r="J64" i="1"/>
  <c r="J52" i="1"/>
  <c r="J56" i="1"/>
  <c r="J61" i="1"/>
  <c r="J6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Karel Sojka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<sst xmlns="http://schemas.openxmlformats.org/spreadsheetml/2006/main" count="865" uniqueCount="325">
  <si>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</si>
  <si>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</si>
  <si>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</si>
  <si>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</si>
  <si>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</si>
  <si>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</si>
  <si>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</si>
  <si>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</si>
  <si>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</si>
  <si>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</si>
  <si>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</si>
  <si>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</si>
  <si>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</si>
  <si>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</si>
  <si>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</si>
  <si>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</si>
  <si>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</si>
  <si>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</si>
  <si>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</si>
  <si>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</si>
  <si>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</si>
  <si>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</si>
  <si>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</si>
  <si>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</si>
  <si>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</si>
  <si>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</si>
  <si>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</si>
  <si>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</si>
  <si>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</si>
  <si>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</si>
  <si>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</si>
  <si>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</si>
  <si>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</si>
  <si>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</si>
  <si>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</si>
  <si>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</si>
  <si>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</si>
  <si>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</si>
  <si>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</si>
  <si>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</si>
  <si>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</si>
  <si>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</si>
  <si>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Charbulova 137 oprava stropu</t>
  </si>
  <si>
    <t>Objekt:</t>
  </si>
  <si>
    <t>Rozpočet:</t>
  </si>
  <si>
    <t>230716</t>
  </si>
  <si>
    <t>Stavba</t>
  </si>
  <si>
    <t>Celkem za stavbu</t>
  </si>
  <si>
    <t>CZK</t>
  </si>
  <si>
    <t>Rekapitulace dílů</t>
  </si>
  <si>
    <t>Typ dílu</t>
  </si>
  <si>
    <t>0</t>
  </si>
  <si>
    <t>342</t>
  </si>
  <si>
    <t>Stěny a příčky montované lehké</t>
  </si>
  <si>
    <t>61</t>
  </si>
  <si>
    <t>Úpravy povrchů vnitřní</t>
  </si>
  <si>
    <t>63</t>
  </si>
  <si>
    <t>Podlahy a podlahové konstrukce</t>
  </si>
  <si>
    <t>635</t>
  </si>
  <si>
    <t>Suché podlahy</t>
  </si>
  <si>
    <t>94</t>
  </si>
  <si>
    <t>Lešení a stavební výtahy</t>
  </si>
  <si>
    <t>96</t>
  </si>
  <si>
    <t>Bourání konstrukcí</t>
  </si>
  <si>
    <t>711</t>
  </si>
  <si>
    <t>Izolace proti vodě</t>
  </si>
  <si>
    <t>713</t>
  </si>
  <si>
    <t>Izolace tepelné</t>
  </si>
  <si>
    <t>720</t>
  </si>
  <si>
    <t>Zdravotechnická instalace</t>
  </si>
  <si>
    <t>725</t>
  </si>
  <si>
    <t>Zařizovací předměty</t>
  </si>
  <si>
    <t>762</t>
  </si>
  <si>
    <t>Konstrukce tesařské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</si>
  <si>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</si>
  <si>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</si>
  <si>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</si>
  <si>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</si>
  <si>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</si>
  <si>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</si>
  <si>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</si>
  <si>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</si>
  <si>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</si>
  <si>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</si>
  <si>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</si>
  <si>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</si>
  <si>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</si>
  <si>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</si>
  <si>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</si>
  <si>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</si>
  <si>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</si>
  <si>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</si>
  <si>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</si>
  <si>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</si>
  <si>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</si>
  <si>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</si>
  <si>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</si>
  <si>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</si>
  <si>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</si>
  <si>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</si>
  <si>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</si>
  <si>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</si>
  <si>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</si>
  <si>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</si>
  <si>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</si>
  <si>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</si>
  <si>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</si>
  <si>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</si>
  <si>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</si>
  <si>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</si>
  <si>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</si>
  <si>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</si>
  <si>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</si>
  <si>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</si>
  <si>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</si>
  <si>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</si>
  <si>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</si>
  <si>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VRN-01</t>
  </si>
  <si>
    <t>Zařízení staveniště</t>
  </si>
  <si>
    <t>Soubor</t>
  </si>
  <si>
    <t>Vlastní</t>
  </si>
  <si>
    <t>Indiv</t>
  </si>
  <si>
    <t>Práce</t>
  </si>
  <si>
    <t>Běžná</t>
  </si>
  <si>
    <t>POL1_</t>
  </si>
  <si>
    <t>VRN-02</t>
  </si>
  <si>
    <t>Kompletační činnost (IČD)</t>
  </si>
  <si>
    <t>POL1_1</t>
  </si>
  <si>
    <t>VRN-03</t>
  </si>
  <si>
    <t>Provoz investora</t>
  </si>
  <si>
    <t>VRN-04</t>
  </si>
  <si>
    <t>BOZP na stavbě</t>
  </si>
  <si>
    <t>342-01</t>
  </si>
  <si>
    <t>D+M podhled SDK - akustický profil 30 mm + deska 2x Knauf Piano RED  tl. 12,5 mm REI 30 DP2</t>
  </si>
  <si>
    <t>m2</t>
  </si>
  <si>
    <t>91,7+(0,55*2)*11,35</t>
  </si>
  <si>
    <t>VV</t>
  </si>
  <si>
    <t>342261213RK1</t>
  </si>
  <si>
    <t>Příčka sádrokarton. ocel.kce, 2x oplášť. tl.150 mm desky White tl. 12,5 mm, izol. minerál tl. 8 cm</t>
  </si>
  <si>
    <t>4*8,26</t>
  </si>
  <si>
    <t>612423631RT2</t>
  </si>
  <si>
    <t>Omítka rýh stěn vápenná šířky do 30 cm, štuková s použitím suché maltové směsi</t>
  </si>
  <si>
    <t>RTS 24/ I</t>
  </si>
  <si>
    <t>0,35*(4*2+8,26)</t>
  </si>
  <si>
    <t>612100030RAA</t>
  </si>
  <si>
    <t>Omítka stěn vnitřní vápenocementová štuková otlučení a zřizení ze 100 %, malba</t>
  </si>
  <si>
    <t>Agregovaná položka</t>
  </si>
  <si>
    <t>POL2_</t>
  </si>
  <si>
    <t>0,2*(11,35*2+8,26*2)</t>
  </si>
  <si>
    <t>631416212R00</t>
  </si>
  <si>
    <t>Mazanina betonová PROFI, tloušťka 8 - 12 cm</t>
  </si>
  <si>
    <t>m3</t>
  </si>
  <si>
    <t xml:space="preserve">podkladní beton pod uložení stropnic : </t>
  </si>
  <si>
    <t>0,25*0,1*0,3*24</t>
  </si>
  <si>
    <t>631591211R00</t>
  </si>
  <si>
    <t>Násyp pod podlahy FERMACELL do 100 mm</t>
  </si>
  <si>
    <t>91,7*0,02</t>
  </si>
  <si>
    <t>635111031R00</t>
  </si>
  <si>
    <t>Podlaha Fermacell 2E31,desky 2x10+10mm dřevovl.iz.</t>
  </si>
  <si>
    <t>(45,7+46)</t>
  </si>
  <si>
    <t>635111091R00</t>
  </si>
  <si>
    <t>Příplatek za třetí vrstvu desky Fermacell tl.10 mm</t>
  </si>
  <si>
    <t>713121</t>
  </si>
  <si>
    <t>Voštinový systém  Fermacell tl. 30 mm podlaha voština + voštinový zásyp 45kg/m3</t>
  </si>
  <si>
    <t>RTS 23/ I</t>
  </si>
  <si>
    <t>941955001R00</t>
  </si>
  <si>
    <t>Lešení lehké pomocné, výška podlahy do 1,2 m</t>
  </si>
  <si>
    <t>104,185</t>
  </si>
  <si>
    <t>33*0,3</t>
  </si>
  <si>
    <t>962032231R00</t>
  </si>
  <si>
    <t>Bourání zdiva z cihel pálených na MVC</t>
  </si>
  <si>
    <t>0,35*4*8,26</t>
  </si>
  <si>
    <t>965082933RT2</t>
  </si>
  <si>
    <t>Odstranění násypu tl. do 20 cm, plocha nad 2 m2 tl.násypu  15 - 20 cm, plocha nad 2 m2</t>
  </si>
  <si>
    <t>(45,7+46)*0,16</t>
  </si>
  <si>
    <t>973031325R00</t>
  </si>
  <si>
    <t>Vysekání kapes zeď cihel. MVC, pl. 0,1m2, hl. 30cm</t>
  </si>
  <si>
    <t>kus</t>
  </si>
  <si>
    <t>975043111R00</t>
  </si>
  <si>
    <t>Jednořad.podchycení stropů do 3,5 m</t>
  </si>
  <si>
    <t>m</t>
  </si>
  <si>
    <t>11,35*2</t>
  </si>
  <si>
    <t>978012191R00</t>
  </si>
  <si>
    <t>Otlučení omítek vnitřních rákosov.stropů do 100 %</t>
  </si>
  <si>
    <t>711191171RT2</t>
  </si>
  <si>
    <t>Provedení izolace proti vlhkosti na ploše vodorovné, podkladní textilií včetně dodávky textílie 300 g/m2</t>
  </si>
  <si>
    <t>včetně svislého vytažení : (45,7+46)*1,1</t>
  </si>
  <si>
    <t>998711201R00</t>
  </si>
  <si>
    <t>Přesun hmot pro izolace proti vodě, výšky do 6 m</t>
  </si>
  <si>
    <t>Přesun hmot</t>
  </si>
  <si>
    <t>POL7_</t>
  </si>
  <si>
    <t>713111130RT1</t>
  </si>
  <si>
    <t>Montáž tepelné izolace krovů spodem, vložená mezi stropnice 1 vrstva - materiál ve specifikaci</t>
  </si>
  <si>
    <t>91,7+(0,55*2+0,3)*11,35</t>
  </si>
  <si>
    <t>713121118RU1</t>
  </si>
  <si>
    <t xml:space="preserve">Montáž dilatačního pásku podél stěn včetně dodávky </t>
  </si>
  <si>
    <t>POL1_7</t>
  </si>
  <si>
    <t>(11,35*2+8,26*2)</t>
  </si>
  <si>
    <t>63151401R</t>
  </si>
  <si>
    <t>Deska z minerální plsti ISOVER UNI tl. 50 mm</t>
  </si>
  <si>
    <t>SPCM</t>
  </si>
  <si>
    <t>Specifikace</t>
  </si>
  <si>
    <t>POL3_</t>
  </si>
  <si>
    <t>107,59*1,05</t>
  </si>
  <si>
    <t>998713201R00</t>
  </si>
  <si>
    <t>Přesun hmot pro izolace tepelné, výšky do 6 m</t>
  </si>
  <si>
    <t>720-01</t>
  </si>
  <si>
    <t>Demontáž , likvidace a nové provedení rozvodů vody a odpadů k umyvadlu v nové příčce</t>
  </si>
  <si>
    <t>soubor</t>
  </si>
  <si>
    <t>725820802R00</t>
  </si>
  <si>
    <t>Demontáž baterie stojánkové do 1 otvoru</t>
  </si>
  <si>
    <t>725210821R01</t>
  </si>
  <si>
    <t>Demontáž umyvadel včetně výtokových armatur</t>
  </si>
  <si>
    <t>725100011RA0</t>
  </si>
  <si>
    <t>Umyvadlo, baterie, sifon, pro suchou výstavbu</t>
  </si>
  <si>
    <t>762522811R00</t>
  </si>
  <si>
    <t>Demontáž podlah s polštáři z prken tl. do 32 mm</t>
  </si>
  <si>
    <t>762811811R00</t>
  </si>
  <si>
    <t>Demontáž záklopů z hrubých prken tl. do 3,2 cm</t>
  </si>
  <si>
    <t>2*(45,7+46)</t>
  </si>
  <si>
    <t>762822850R00</t>
  </si>
  <si>
    <t>Demontáž stropnic z řeziva o pl.nad 540 cm2</t>
  </si>
  <si>
    <t>8,3*12*2</t>
  </si>
  <si>
    <t>762895000R00</t>
  </si>
  <si>
    <t>Spojovací prostředky pro montáž stropů včetně dodávky a kotvení</t>
  </si>
  <si>
    <t>0,16*0,2*12</t>
  </si>
  <si>
    <t>0,22*0,26*6*12</t>
  </si>
  <si>
    <t>0,22*0,26*4*12</t>
  </si>
  <si>
    <t xml:space="preserve">záklop : </t>
  </si>
  <si>
    <t>91,7*0,03</t>
  </si>
  <si>
    <t xml:space="preserve">fošny : </t>
  </si>
  <si>
    <t>0,26</t>
  </si>
  <si>
    <t>762911121R00</t>
  </si>
  <si>
    <t>Impregnace řeziva Bochemit QB</t>
  </si>
  <si>
    <t>762812370RK3</t>
  </si>
  <si>
    <t>Montáž záklopu, vrchní na pero, prkna včetně dodávky prken tl. 30 mm</t>
  </si>
  <si>
    <t>762822110R01</t>
  </si>
  <si>
    <t>Montáž stropnic hraněných pl. do 144 cm2 včetně kotvení</t>
  </si>
  <si>
    <t xml:space="preserve">zavětrávací fošny : </t>
  </si>
  <si>
    <t>0,78*33</t>
  </si>
  <si>
    <t>762822130R01</t>
  </si>
  <si>
    <t>Montáž stropnic hraněných pl. do 450 cm2 včetně kotvení</t>
  </si>
  <si>
    <t xml:space="preserve">podkladní profil : </t>
  </si>
  <si>
    <t>11,35</t>
  </si>
  <si>
    <t>762822140R01</t>
  </si>
  <si>
    <t>Montáž stropnic hraněných pl. nad 540 cm2 včetně kotvení</t>
  </si>
  <si>
    <t>5,65*12</t>
  </si>
  <si>
    <t>3,73*12</t>
  </si>
  <si>
    <t>76283</t>
  </si>
  <si>
    <t>Položení stropních trámů na impregnovanou podložku</t>
  </si>
  <si>
    <t>0,25*0,3*24</t>
  </si>
  <si>
    <t>60510440R</t>
  </si>
  <si>
    <t>Fošna stavební neomítaná SM/JD tl. 50 mm, š. do 200 mm, 4 m</t>
  </si>
  <si>
    <t>0,05*0,2*0,78*33</t>
  </si>
  <si>
    <t>60515280R1</t>
  </si>
  <si>
    <t>Hranol stavební SM 160*200 mm</t>
  </si>
  <si>
    <t>60515284R1</t>
  </si>
  <si>
    <t>Hranol stavební SM 220*260 mm</t>
  </si>
  <si>
    <t>998762202R00</t>
  </si>
  <si>
    <t>Přesun hmot pro tesařské konstrukce, výšky do 12 m</t>
  </si>
  <si>
    <t>775521800R00</t>
  </si>
  <si>
    <t>Demontáž podlah vlysových přibíjených včetně lišt</t>
  </si>
  <si>
    <t>775540040RA1</t>
  </si>
  <si>
    <t>Podlaha lamelová, nášlap vinyl, podložka  lamela tl. 4 mm, jádro se skelným vláknem, soklík</t>
  </si>
  <si>
    <t>776401800R00</t>
  </si>
  <si>
    <t>Demontáž soklíků nebo lišt, pryžových nebo z PVC</t>
  </si>
  <si>
    <t>5,44*4+7,98*4</t>
  </si>
  <si>
    <t>776511810R00</t>
  </si>
  <si>
    <t>Odstranění PVC a koberců lepených bez podložky</t>
  </si>
  <si>
    <t xml:space="preserve">3 vrstvy : </t>
  </si>
  <si>
    <t>3*(45,7+46)</t>
  </si>
  <si>
    <t>781475124RAA</t>
  </si>
  <si>
    <t>Obklad vnitřní keram.,izolace Mapei, do 30 x 30 cm izolace Mapegum WP, tmel Keraflex</t>
  </si>
  <si>
    <t>1,6*1,6</t>
  </si>
  <si>
    <t>784191101R00</t>
  </si>
  <si>
    <t>Penetrace podkladu univerzální Primalex 1x</t>
  </si>
  <si>
    <t>784195112R00</t>
  </si>
  <si>
    <t>Malba Primalex Standard, bílá, bez penetrace, 2 x</t>
  </si>
  <si>
    <t xml:space="preserve">podhled : </t>
  </si>
  <si>
    <t>91,7</t>
  </si>
  <si>
    <t xml:space="preserve">stěny 1np : </t>
  </si>
  <si>
    <t>3,7*(5,44*4+7,98*4)</t>
  </si>
  <si>
    <t xml:space="preserve">stěny 2 np : </t>
  </si>
  <si>
    <t>3,8*(5,56*4+8,26*4)</t>
  </si>
  <si>
    <t>784442021RT2</t>
  </si>
  <si>
    <t>Malba disperzní interiér.HET Hetline,výška do 3,8m pro SDK 2 x nátěr, 1 x penetrace</t>
  </si>
  <si>
    <t>4*8,26*2</t>
  </si>
  <si>
    <t>M21-01</t>
  </si>
  <si>
    <t>D+M nových LED svítidel</t>
  </si>
  <si>
    <t>M21-03</t>
  </si>
  <si>
    <t>Montážní práce včetně likvidace původní elektroinstalace a revize</t>
  </si>
  <si>
    <t>979990161R00</t>
  </si>
  <si>
    <t>Poplatek za uložení - dřevo, skupina odpadu 170201</t>
  </si>
  <si>
    <t>t</t>
  </si>
  <si>
    <t>0,02*91,7</t>
  </si>
  <si>
    <t>979990181R00</t>
  </si>
  <si>
    <t>Poplatek za uložení suti - PVC podlahová krytina, skupina odpadu 200307</t>
  </si>
  <si>
    <t>,001*275,1</t>
  </si>
  <si>
    <t>979999999R00</t>
  </si>
  <si>
    <t>Poplatek za ukládku suť do 10 % příměsí (skup.170107)</t>
  </si>
  <si>
    <t>62,00091-0,275-1,834</t>
  </si>
  <si>
    <t>979086112R00</t>
  </si>
  <si>
    <t>Nakládání nebo překládání suti a vybouraných hmot</t>
  </si>
  <si>
    <t>Přesun suti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</si>
  <si>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</si>
  <si>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</si>
  <si>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</si>
  <si>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</si>
  <si>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</si>
  <si>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</si>
  <si>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</si>
  <si>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</si>
  <si>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</si>
  <si>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</si>
  <si>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</si>
  <si>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</si>
  <si>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</si>
  <si>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SUM</t>
  </si>
  <si>
    <t>Poznámky uchazeče k zadání</t>
  </si>
  <si>
    <t>POPUZIV</t>
  </si>
  <si>
    <t>END</t>
  </si>
  <si>
    <t>Ing. František Kessner</t>
  </si>
  <si>
    <t>Odbor správy majetku</t>
  </si>
  <si>
    <t>Magistrát města Brna, Husova 3, 601 67 Brno</t>
  </si>
  <si>
    <t>Ing. Karel Sojka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</si>
</sst>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2" borderId="0" xfId="0" applyNumberFormat="1" applyFont="1" applyFill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3" borderId="0" xfId="0" applyNumberFormat="1" applyFont="1" applyFill="1" applyBorder="1" applyAlignment="1" applyProtection="1">
      <alignment vertical="top" shrinkToFit="1"/>
      <protection locked="0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0" fillId="0" borderId="18" xfId="0" applyFont="1" applyBorder="1" applyAlignment="1">
      <alignment horizontal="left" vertical="center" wrapText="1"/>
    </xf>
    <xf numFmtId="0" fontId="0" fillId="0" borderId="18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</cellXfs>
  <cellStyles count="2">
    <cellStyle name="Normal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D14" sqref="D14:G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0" t="s">
        <v>4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">
      <c r="A2" s="2"/>
      <c r="B2" s="75" t="s">
        <v>24</v>
      </c>
      <c r="C2" s="76"/>
      <c r="D2" s="77" t="s">
        <v>45</v>
      </c>
      <c r="E2" s="226" t="s">
        <v>42</v>
      </c>
      <c r="F2" s="227"/>
      <c r="G2" s="227"/>
      <c r="H2" s="227"/>
      <c r="I2" s="227"/>
      <c r="J2" s="228"/>
      <c r="O2" s="1"/>
    </row>
    <row r="3" spans="1:15" ht="27" customHeight="1" x14ac:dyDescent="0.2">
      <c r="A3" s="2"/>
      <c r="B3" s="78" t="s">
        <v>43</v>
      </c>
      <c r="C3" s="76"/>
      <c r="D3" s="79" t="s">
        <v>41</v>
      </c>
      <c r="E3" s="229" t="s">
        <v>42</v>
      </c>
      <c r="F3" s="230"/>
      <c r="G3" s="230"/>
      <c r="H3" s="230"/>
      <c r="I3" s="230"/>
      <c r="J3" s="231"/>
    </row>
    <row r="4" spans="1:15" ht="23.25" customHeight="1" x14ac:dyDescent="0.2">
      <c r="A4" s="74">
        <v>742</v>
      </c>
      <c r="B4" s="80" t="s">
        <v>44</v>
      </c>
      <c r="C4" s="81"/>
      <c r="D4" s="82" t="s">
        <v>41</v>
      </c>
      <c r="E4" s="215" t="s">
        <v>42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23</v>
      </c>
      <c r="D5" s="262" t="s">
        <v>321</v>
      </c>
      <c r="E5" s="263"/>
      <c r="F5" s="263"/>
      <c r="G5" s="26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64" t="s">
        <v>322</v>
      </c>
      <c r="E6" s="265"/>
      <c r="F6" s="265"/>
      <c r="G6" s="26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264" t="s">
        <v>323</v>
      </c>
      <c r="E7" s="265"/>
      <c r="F7" s="265"/>
      <c r="G7" s="26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3"/>
      <c r="E11" s="233"/>
      <c r="F11" s="233"/>
      <c r="G11" s="233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3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62" t="s">
        <v>324</v>
      </c>
      <c r="E14" s="263"/>
      <c r="F14" s="263"/>
      <c r="G14" s="263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32"/>
      <c r="F15" s="232"/>
      <c r="G15" s="234"/>
      <c r="H15" s="234"/>
      <c r="I15" s="234" t="s">
        <v>31</v>
      </c>
      <c r="J15" s="235"/>
    </row>
    <row r="16" spans="1:15" ht="23.25" customHeight="1" x14ac:dyDescent="0.2">
      <c r="A16" s="137" t="s">
        <v>26</v>
      </c>
      <c r="B16" s="38" t="s">
        <v>26</v>
      </c>
      <c r="C16" s="60"/>
      <c r="D16" s="61"/>
      <c r="E16" s="203"/>
      <c r="F16" s="204"/>
      <c r="G16" s="203"/>
      <c r="H16" s="204"/>
      <c r="I16" s="203">
        <f>SUMIF(F49:F66,A16,I49:I66)+SUMIF(F49:F66,"PSU",I49:I66)</f>
        <v>0</v>
      </c>
      <c r="J16" s="205"/>
    </row>
    <row r="17" spans="1:10" ht="23.25" customHeight="1" x14ac:dyDescent="0.2">
      <c r="A17" s="137" t="s">
        <v>27</v>
      </c>
      <c r="B17" s="38" t="s">
        <v>27</v>
      </c>
      <c r="C17" s="60"/>
      <c r="D17" s="61"/>
      <c r="E17" s="203"/>
      <c r="F17" s="204"/>
      <c r="G17" s="203"/>
      <c r="H17" s="204"/>
      <c r="I17" s="203">
        <f>SUMIF(F49:F66,A17,I49:I66)</f>
        <v>0</v>
      </c>
      <c r="J17" s="205"/>
    </row>
    <row r="18" spans="1:10" ht="23.25" customHeight="1" x14ac:dyDescent="0.2">
      <c r="A18" s="137" t="s">
        <v>28</v>
      </c>
      <c r="B18" s="38" t="s">
        <v>28</v>
      </c>
      <c r="C18" s="60"/>
      <c r="D18" s="61"/>
      <c r="E18" s="203"/>
      <c r="F18" s="204"/>
      <c r="G18" s="203"/>
      <c r="H18" s="204"/>
      <c r="I18" s="203">
        <f>SUMIF(F49:F66,A18,I49:I66)</f>
        <v>0</v>
      </c>
      <c r="J18" s="205"/>
    </row>
    <row r="19" spans="1:10" ht="23.25" customHeight="1" x14ac:dyDescent="0.2">
      <c r="A19" s="137" t="s">
        <v>87</v>
      </c>
      <c r="B19" s="38" t="s">
        <v>29</v>
      </c>
      <c r="C19" s="60"/>
      <c r="D19" s="61"/>
      <c r="E19" s="203"/>
      <c r="F19" s="204"/>
      <c r="G19" s="203"/>
      <c r="H19" s="204"/>
      <c r="I19" s="203">
        <f>SUMIF(F49:F66,A19,I49:I66)</f>
        <v>0</v>
      </c>
      <c r="J19" s="205"/>
    </row>
    <row r="20" spans="1:10" ht="23.25" customHeight="1" x14ac:dyDescent="0.2">
      <c r="A20" s="137" t="s">
        <v>88</v>
      </c>
      <c r="B20" s="38" t="s">
        <v>30</v>
      </c>
      <c r="C20" s="60"/>
      <c r="D20" s="61"/>
      <c r="E20" s="203"/>
      <c r="F20" s="204"/>
      <c r="G20" s="203"/>
      <c r="H20" s="204"/>
      <c r="I20" s="203">
        <f>SUMIF(F49:F66,A20,I49:I66)</f>
        <v>0</v>
      </c>
      <c r="J20" s="205"/>
    </row>
    <row r="21" spans="1:10" ht="23.25" customHeight="1" x14ac:dyDescent="0.2">
      <c r="A21" s="2"/>
      <c r="B21" s="48" t="s">
        <v>31</v>
      </c>
      <c r="C21" s="62"/>
      <c r="D21" s="63"/>
      <c r="E21" s="206"/>
      <c r="F21" s="236"/>
      <c r="G21" s="206"/>
      <c r="H21" s="236"/>
      <c r="I21" s="206">
        <f>SUM(I16:J20)</f>
        <v>0</v>
      </c>
      <c r="J21" s="207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199">
        <f>A23</f>
        <v>0</v>
      </c>
      <c r="H24" s="200"/>
      <c r="I24" s="20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23">
        <f>A25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25">
        <f>CenaCelkem-(ZakladDPHSni+DPHSni+ZakladDPHZakl+DPHZakl)</f>
        <v>0</v>
      </c>
      <c r="H27" s="225"/>
      <c r="I27" s="225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09">
        <f>ZakladDPHSniVypocet+ZakladDPHZaklVypocet</f>
        <v>0</v>
      </c>
      <c r="H28" s="209"/>
      <c r="I28" s="209"/>
      <c r="J28" s="114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208">
        <f>A27</f>
        <v>0</v>
      </c>
      <c r="H29" s="208"/>
      <c r="I29" s="208"/>
      <c r="J29" s="117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0"/>
      <c r="E34" s="211"/>
      <c r="G34" s="212"/>
      <c r="H34" s="213"/>
      <c r="I34" s="213"/>
      <c r="J34" s="25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46</v>
      </c>
      <c r="C39" s="193"/>
      <c r="D39" s="193"/>
      <c r="E39" s="193"/>
      <c r="F39" s="97">
        <f>'01 01 Pol'!AE144</f>
        <v>0</v>
      </c>
      <c r="G39" s="98">
        <f>'01 01 Pol'!AF144</f>
        <v>0</v>
      </c>
      <c r="H39" s="99">
        <f>(F39*SazbaDPH1/100)+(G39*SazbaDPH2/100)</f>
        <v>0</v>
      </c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6">
        <v>2</v>
      </c>
      <c r="B40" s="101" t="s">
        <v>41</v>
      </c>
      <c r="C40" s="194" t="s">
        <v>42</v>
      </c>
      <c r="D40" s="194"/>
      <c r="E40" s="194"/>
      <c r="F40" s="102">
        <f>'01 01 Pol'!AE144</f>
        <v>0</v>
      </c>
      <c r="G40" s="103">
        <f>'01 01 Pol'!AF144</f>
        <v>0</v>
      </c>
      <c r="H40" s="103">
        <f>(F40*SazbaDPH1/100)+(G40*SazbaDPH2/100)</f>
        <v>0</v>
      </c>
      <c r="I40" s="103">
        <f>F40+G40+H40</f>
        <v>0</v>
      </c>
      <c r="J40" s="104" t="str">
        <f>IF(CenaCelkemVypocet=0,"",I40/CenaCelkemVypocet*100)</f>
        <v/>
      </c>
    </row>
    <row r="41" spans="1:10" ht="25.5" hidden="1" customHeight="1" x14ac:dyDescent="0.2">
      <c r="A41" s="86">
        <v>3</v>
      </c>
      <c r="B41" s="105" t="s">
        <v>41</v>
      </c>
      <c r="C41" s="193" t="s">
        <v>42</v>
      </c>
      <c r="D41" s="193"/>
      <c r="E41" s="193"/>
      <c r="F41" s="106">
        <f>'01 01 Pol'!AE144</f>
        <v>0</v>
      </c>
      <c r="G41" s="99">
        <f>'01 01 Pol'!AF144</f>
        <v>0</v>
      </c>
      <c r="H41" s="99">
        <f>(F41*SazbaDPH1/100)+(G41*SazbaDPH2/100)</f>
        <v>0</v>
      </c>
      <c r="I41" s="99">
        <f>F41+G41+H41</f>
        <v>0</v>
      </c>
      <c r="J41" s="100" t="str">
        <f>IF(CenaCelkemVypocet=0,"",I41/CenaCelkemVypocet*100)</f>
        <v/>
      </c>
    </row>
    <row r="42" spans="1:10" ht="25.5" hidden="1" customHeight="1" x14ac:dyDescent="0.2">
      <c r="A42" s="86"/>
      <c r="B42" s="195" t="s">
        <v>47</v>
      </c>
      <c r="C42" s="196"/>
      <c r="D42" s="196"/>
      <c r="E42" s="197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>
        <f>SUMIF(A39:A41,"=1",J39:J41)</f>
        <v>0</v>
      </c>
    </row>
    <row r="46" spans="1:10" ht="15.75" x14ac:dyDescent="0.25">
      <c r="B46" s="118" t="s">
        <v>49</v>
      </c>
    </row>
    <row r="48" spans="1:10" ht="25.5" customHeight="1" x14ac:dyDescent="0.2">
      <c r="A48" s="120"/>
      <c r="B48" s="123" t="s">
        <v>18</v>
      </c>
      <c r="C48" s="123" t="s">
        <v>6</v>
      </c>
      <c r="D48" s="124"/>
      <c r="E48" s="124"/>
      <c r="F48" s="125" t="s">
        <v>50</v>
      </c>
      <c r="G48" s="125"/>
      <c r="H48" s="125"/>
      <c r="I48" s="125" t="s">
        <v>31</v>
      </c>
      <c r="J48" s="125" t="s">
        <v>0</v>
      </c>
    </row>
    <row r="49" spans="1:10" ht="36.75" customHeight="1" x14ac:dyDescent="0.2">
      <c r="A49" s="121"/>
      <c r="B49" s="126" t="s">
        <v>51</v>
      </c>
      <c r="C49" s="191" t="s">
        <v>30</v>
      </c>
      <c r="D49" s="192"/>
      <c r="E49" s="192"/>
      <c r="F49" s="133" t="s">
        <v>26</v>
      </c>
      <c r="G49" s="134"/>
      <c r="H49" s="134"/>
      <c r="I49" s="134">
        <f>'01 01 Pol'!G8</f>
        <v>0</v>
      </c>
      <c r="J49" s="130" t="str">
        <f>IF(I67=0,"",I49/I67*100)</f>
        <v/>
      </c>
    </row>
    <row r="50" spans="1:10" ht="36.75" customHeight="1" x14ac:dyDescent="0.2">
      <c r="A50" s="121"/>
      <c r="B50" s="126" t="s">
        <v>52</v>
      </c>
      <c r="C50" s="191" t="s">
        <v>53</v>
      </c>
      <c r="D50" s="192"/>
      <c r="E50" s="192"/>
      <c r="F50" s="133" t="s">
        <v>26</v>
      </c>
      <c r="G50" s="134"/>
      <c r="H50" s="134"/>
      <c r="I50" s="134">
        <f>'01 01 Pol'!G13</f>
        <v>0</v>
      </c>
      <c r="J50" s="130" t="str">
        <f>IF(I67=0,"",I50/I67*100)</f>
        <v/>
      </c>
    </row>
    <row r="51" spans="1:10" ht="36.75" customHeight="1" x14ac:dyDescent="0.2">
      <c r="A51" s="121"/>
      <c r="B51" s="126" t="s">
        <v>54</v>
      </c>
      <c r="C51" s="191" t="s">
        <v>55</v>
      </c>
      <c r="D51" s="192"/>
      <c r="E51" s="192"/>
      <c r="F51" s="133" t="s">
        <v>26</v>
      </c>
      <c r="G51" s="134"/>
      <c r="H51" s="134"/>
      <c r="I51" s="134">
        <f>'01 01 Pol'!G18</f>
        <v>0</v>
      </c>
      <c r="J51" s="130" t="str">
        <f>IF(I67=0,"",I51/I67*100)</f>
        <v/>
      </c>
    </row>
    <row r="52" spans="1:10" ht="36.75" customHeight="1" x14ac:dyDescent="0.2">
      <c r="A52" s="121"/>
      <c r="B52" s="126" t="s">
        <v>56</v>
      </c>
      <c r="C52" s="191" t="s">
        <v>57</v>
      </c>
      <c r="D52" s="192"/>
      <c r="E52" s="192"/>
      <c r="F52" s="133" t="s">
        <v>26</v>
      </c>
      <c r="G52" s="134"/>
      <c r="H52" s="134"/>
      <c r="I52" s="134">
        <f>'01 01 Pol'!G23</f>
        <v>0</v>
      </c>
      <c r="J52" s="130" t="str">
        <f>IF(I67=0,"",I52/I67*100)</f>
        <v/>
      </c>
    </row>
    <row r="53" spans="1:10" ht="36.75" customHeight="1" x14ac:dyDescent="0.2">
      <c r="A53" s="121"/>
      <c r="B53" s="126" t="s">
        <v>58</v>
      </c>
      <c r="C53" s="191" t="s">
        <v>59</v>
      </c>
      <c r="D53" s="192"/>
      <c r="E53" s="192"/>
      <c r="F53" s="133" t="s">
        <v>26</v>
      </c>
      <c r="G53" s="134"/>
      <c r="H53" s="134"/>
      <c r="I53" s="134">
        <f>'01 01 Pol'!G27</f>
        <v>0</v>
      </c>
      <c r="J53" s="130" t="str">
        <f>IF(I67=0,"",I53/I67*100)</f>
        <v/>
      </c>
    </row>
    <row r="54" spans="1:10" ht="36.75" customHeight="1" x14ac:dyDescent="0.2">
      <c r="A54" s="121"/>
      <c r="B54" s="126" t="s">
        <v>60</v>
      </c>
      <c r="C54" s="191" t="s">
        <v>61</v>
      </c>
      <c r="D54" s="192"/>
      <c r="E54" s="192"/>
      <c r="F54" s="133" t="s">
        <v>26</v>
      </c>
      <c r="G54" s="134"/>
      <c r="H54" s="134"/>
      <c r="I54" s="134">
        <f>'01 01 Pol'!G34</f>
        <v>0</v>
      </c>
      <c r="J54" s="130" t="str">
        <f>IF(I67=0,"",I54/I67*100)</f>
        <v/>
      </c>
    </row>
    <row r="55" spans="1:10" ht="36.75" customHeight="1" x14ac:dyDescent="0.2">
      <c r="A55" s="121"/>
      <c r="B55" s="126" t="s">
        <v>62</v>
      </c>
      <c r="C55" s="191" t="s">
        <v>63</v>
      </c>
      <c r="D55" s="192"/>
      <c r="E55" s="192"/>
      <c r="F55" s="133" t="s">
        <v>26</v>
      </c>
      <c r="G55" s="134"/>
      <c r="H55" s="134"/>
      <c r="I55" s="134">
        <f>'01 01 Pol'!G38</f>
        <v>0</v>
      </c>
      <c r="J55" s="130" t="str">
        <f>IF(I67=0,"",I55/I67*100)</f>
        <v/>
      </c>
    </row>
    <row r="56" spans="1:10" ht="36.75" customHeight="1" x14ac:dyDescent="0.2">
      <c r="A56" s="121"/>
      <c r="B56" s="126" t="s">
        <v>64</v>
      </c>
      <c r="C56" s="191" t="s">
        <v>65</v>
      </c>
      <c r="D56" s="192"/>
      <c r="E56" s="192"/>
      <c r="F56" s="133" t="s">
        <v>27</v>
      </c>
      <c r="G56" s="134"/>
      <c r="H56" s="134"/>
      <c r="I56" s="134">
        <f>'01 01 Pol'!G47</f>
        <v>0</v>
      </c>
      <c r="J56" s="130" t="str">
        <f>IF(I67=0,"",I56/I67*100)</f>
        <v/>
      </c>
    </row>
    <row r="57" spans="1:10" ht="36.75" customHeight="1" x14ac:dyDescent="0.2">
      <c r="A57" s="121"/>
      <c r="B57" s="126" t="s">
        <v>66</v>
      </c>
      <c r="C57" s="191" t="s">
        <v>67</v>
      </c>
      <c r="D57" s="192"/>
      <c r="E57" s="192"/>
      <c r="F57" s="133" t="s">
        <v>27</v>
      </c>
      <c r="G57" s="134"/>
      <c r="H57" s="134"/>
      <c r="I57" s="134">
        <f>'01 01 Pol'!G51</f>
        <v>0</v>
      </c>
      <c r="J57" s="130" t="str">
        <f>IF(I67=0,"",I57/I67*100)</f>
        <v/>
      </c>
    </row>
    <row r="58" spans="1:10" ht="36.75" customHeight="1" x14ac:dyDescent="0.2">
      <c r="A58" s="121"/>
      <c r="B58" s="126" t="s">
        <v>68</v>
      </c>
      <c r="C58" s="191" t="s">
        <v>69</v>
      </c>
      <c r="D58" s="192"/>
      <c r="E58" s="192"/>
      <c r="F58" s="133" t="s">
        <v>27</v>
      </c>
      <c r="G58" s="134"/>
      <c r="H58" s="134"/>
      <c r="I58" s="134">
        <f>'01 01 Pol'!G59</f>
        <v>0</v>
      </c>
      <c r="J58" s="130" t="str">
        <f>IF(I67=0,"",I58/I67*100)</f>
        <v/>
      </c>
    </row>
    <row r="59" spans="1:10" ht="36.75" customHeight="1" x14ac:dyDescent="0.2">
      <c r="A59" s="121"/>
      <c r="B59" s="126" t="s">
        <v>70</v>
      </c>
      <c r="C59" s="191" t="s">
        <v>71</v>
      </c>
      <c r="D59" s="192"/>
      <c r="E59" s="192"/>
      <c r="F59" s="133" t="s">
        <v>27</v>
      </c>
      <c r="G59" s="134"/>
      <c r="H59" s="134"/>
      <c r="I59" s="134">
        <f>'01 01 Pol'!G61</f>
        <v>0</v>
      </c>
      <c r="J59" s="130" t="str">
        <f>IF(I67=0,"",I59/I67*100)</f>
        <v/>
      </c>
    </row>
    <row r="60" spans="1:10" ht="36.75" customHeight="1" x14ac:dyDescent="0.2">
      <c r="A60" s="121"/>
      <c r="B60" s="126" t="s">
        <v>72</v>
      </c>
      <c r="C60" s="191" t="s">
        <v>73</v>
      </c>
      <c r="D60" s="192"/>
      <c r="E60" s="192"/>
      <c r="F60" s="133" t="s">
        <v>27</v>
      </c>
      <c r="G60" s="134"/>
      <c r="H60" s="134"/>
      <c r="I60" s="134">
        <f>'01 01 Pol'!G65</f>
        <v>0</v>
      </c>
      <c r="J60" s="130" t="str">
        <f>IF(I67=0,"",I60/I67*100)</f>
        <v/>
      </c>
    </row>
    <row r="61" spans="1:10" ht="36.75" customHeight="1" x14ac:dyDescent="0.2">
      <c r="A61" s="121"/>
      <c r="B61" s="126" t="s">
        <v>74</v>
      </c>
      <c r="C61" s="191" t="s">
        <v>75</v>
      </c>
      <c r="D61" s="192"/>
      <c r="E61" s="192"/>
      <c r="F61" s="133" t="s">
        <v>27</v>
      </c>
      <c r="G61" s="134"/>
      <c r="H61" s="134"/>
      <c r="I61" s="134">
        <f>'01 01 Pol'!G101</f>
        <v>0</v>
      </c>
      <c r="J61" s="130" t="str">
        <f>IF(I67=0,"",I61/I67*100)</f>
        <v/>
      </c>
    </row>
    <row r="62" spans="1:10" ht="36.75" customHeight="1" x14ac:dyDescent="0.2">
      <c r="A62" s="121"/>
      <c r="B62" s="126" t="s">
        <v>76</v>
      </c>
      <c r="C62" s="191" t="s">
        <v>77</v>
      </c>
      <c r="D62" s="192"/>
      <c r="E62" s="192"/>
      <c r="F62" s="133" t="s">
        <v>27</v>
      </c>
      <c r="G62" s="134"/>
      <c r="H62" s="134"/>
      <c r="I62" s="134">
        <f>'01 01 Pol'!G105</f>
        <v>0</v>
      </c>
      <c r="J62" s="130" t="str">
        <f>IF(I67=0,"",I62/I67*100)</f>
        <v/>
      </c>
    </row>
    <row r="63" spans="1:10" ht="36.75" customHeight="1" x14ac:dyDescent="0.2">
      <c r="A63" s="121"/>
      <c r="B63" s="126" t="s">
        <v>78</v>
      </c>
      <c r="C63" s="191" t="s">
        <v>79</v>
      </c>
      <c r="D63" s="192"/>
      <c r="E63" s="192"/>
      <c r="F63" s="133" t="s">
        <v>27</v>
      </c>
      <c r="G63" s="134"/>
      <c r="H63" s="134"/>
      <c r="I63" s="134">
        <f>'01 01 Pol'!G111</f>
        <v>0</v>
      </c>
      <c r="J63" s="130" t="str">
        <f>IF(I67=0,"",I63/I67*100)</f>
        <v/>
      </c>
    </row>
    <row r="64" spans="1:10" ht="36.75" customHeight="1" x14ac:dyDescent="0.2">
      <c r="A64" s="121"/>
      <c r="B64" s="126" t="s">
        <v>80</v>
      </c>
      <c r="C64" s="191" t="s">
        <v>81</v>
      </c>
      <c r="D64" s="192"/>
      <c r="E64" s="192"/>
      <c r="F64" s="133" t="s">
        <v>27</v>
      </c>
      <c r="G64" s="134"/>
      <c r="H64" s="134"/>
      <c r="I64" s="134">
        <f>'01 01 Pol'!G114</f>
        <v>0</v>
      </c>
      <c r="J64" s="130" t="str">
        <f>IF(I67=0,"",I64/I67*100)</f>
        <v/>
      </c>
    </row>
    <row r="65" spans="1:10" ht="36.75" customHeight="1" x14ac:dyDescent="0.2">
      <c r="A65" s="121"/>
      <c r="B65" s="126" t="s">
        <v>82</v>
      </c>
      <c r="C65" s="191" t="s">
        <v>83</v>
      </c>
      <c r="D65" s="192"/>
      <c r="E65" s="192"/>
      <c r="F65" s="133" t="s">
        <v>28</v>
      </c>
      <c r="G65" s="134"/>
      <c r="H65" s="134"/>
      <c r="I65" s="134">
        <f>'01 01 Pol'!G126</f>
        <v>0</v>
      </c>
      <c r="J65" s="130" t="str">
        <f>IF(I67=0,"",I65/I67*100)</f>
        <v/>
      </c>
    </row>
    <row r="66" spans="1:10" ht="36.75" customHeight="1" x14ac:dyDescent="0.2">
      <c r="A66" s="121"/>
      <c r="B66" s="126" t="s">
        <v>84</v>
      </c>
      <c r="C66" s="191" t="s">
        <v>85</v>
      </c>
      <c r="D66" s="192"/>
      <c r="E66" s="192"/>
      <c r="F66" s="133" t="s">
        <v>86</v>
      </c>
      <c r="G66" s="134"/>
      <c r="H66" s="134"/>
      <c r="I66" s="134">
        <f>'01 01 Pol'!G129</f>
        <v>0</v>
      </c>
      <c r="J66" s="130" t="str">
        <f>IF(I67=0,"",I66/I67*100)</f>
        <v/>
      </c>
    </row>
    <row r="67" spans="1:10" ht="25.5" customHeight="1" x14ac:dyDescent="0.2">
      <c r="A67" s="122"/>
      <c r="B67" s="127" t="s">
        <v>1</v>
      </c>
      <c r="C67" s="128"/>
      <c r="D67" s="129"/>
      <c r="E67" s="129"/>
      <c r="F67" s="135"/>
      <c r="G67" s="136"/>
      <c r="H67" s="136"/>
      <c r="I67" s="136">
        <f>SUM(I49:I66)</f>
        <v>0</v>
      </c>
      <c r="J67" s="131">
        <f>SUM(J49:J66)</f>
        <v>0</v>
      </c>
    </row>
    <row r="68" spans="1:10" x14ac:dyDescent="0.2">
      <c r="F68" s="85"/>
      <c r="G68" s="85"/>
      <c r="H68" s="85"/>
      <c r="I68" s="85"/>
      <c r="J68" s="132"/>
    </row>
    <row r="69" spans="1:10" x14ac:dyDescent="0.2">
      <c r="F69" s="85"/>
      <c r="G69" s="85"/>
      <c r="H69" s="85"/>
      <c r="I69" s="85"/>
      <c r="J69" s="132"/>
    </row>
    <row r="70" spans="1:10" x14ac:dyDescent="0.2">
      <c r="F70" s="85"/>
      <c r="G70" s="85"/>
      <c r="H70" s="85"/>
      <c r="I70" s="85"/>
      <c r="J70" s="13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D7:G7"/>
    <mergeCell ref="D14:G14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7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8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9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10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8" activePane="bottomLeft" state="frozen"/>
      <selection pane="bottomLeft" activeCell="C138" sqref="C138"/>
    </sheetView>
  </sheetViews>
  <sheetFormatPr defaultRowHeight="12.75" outlineLevelRow="3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1" t="s">
        <v>7</v>
      </c>
      <c r="B1" s="241"/>
      <c r="C1" s="241"/>
      <c r="D1" s="241"/>
      <c r="E1" s="241"/>
      <c r="F1" s="241"/>
      <c r="G1" s="241"/>
      <c r="AG1" t="s">
        <v>89</v>
      </c>
    </row>
    <row r="2" spans="1:60" ht="24.95" customHeight="1" x14ac:dyDescent="0.2">
      <c r="A2" s="138" t="s">
        <v>8</v>
      </c>
      <c r="B2" s="49" t="s">
        <v>45</v>
      </c>
      <c r="C2" s="242" t="s">
        <v>42</v>
      </c>
      <c r="D2" s="243"/>
      <c r="E2" s="243"/>
      <c r="F2" s="243"/>
      <c r="G2" s="244"/>
      <c r="AG2" t="s">
        <v>90</v>
      </c>
    </row>
    <row r="3" spans="1:60" ht="24.95" customHeight="1" x14ac:dyDescent="0.2">
      <c r="A3" s="138" t="s">
        <v>9</v>
      </c>
      <c r="B3" s="49" t="s">
        <v>41</v>
      </c>
      <c r="C3" s="242" t="s">
        <v>42</v>
      </c>
      <c r="D3" s="243"/>
      <c r="E3" s="243"/>
      <c r="F3" s="243"/>
      <c r="G3" s="244"/>
      <c r="AC3" s="119" t="s">
        <v>90</v>
      </c>
      <c r="AG3" t="s">
        <v>91</v>
      </c>
    </row>
    <row r="4" spans="1:60" ht="24.95" customHeight="1" x14ac:dyDescent="0.2">
      <c r="A4" s="139" t="s">
        <v>10</v>
      </c>
      <c r="B4" s="140" t="s">
        <v>41</v>
      </c>
      <c r="C4" s="245" t="s">
        <v>42</v>
      </c>
      <c r="D4" s="246"/>
      <c r="E4" s="246"/>
      <c r="F4" s="246"/>
      <c r="G4" s="247"/>
      <c r="AG4" t="s">
        <v>92</v>
      </c>
    </row>
    <row r="5" spans="1:60" x14ac:dyDescent="0.2">
      <c r="D5" s="10"/>
    </row>
    <row r="6" spans="1:60" ht="38.25" x14ac:dyDescent="0.2">
      <c r="A6" s="142" t="s">
        <v>93</v>
      </c>
      <c r="B6" s="144" t="s">
        <v>94</v>
      </c>
      <c r="C6" s="144" t="s">
        <v>95</v>
      </c>
      <c r="D6" s="143" t="s">
        <v>96</v>
      </c>
      <c r="E6" s="142" t="s">
        <v>97</v>
      </c>
      <c r="F6" s="141" t="s">
        <v>98</v>
      </c>
      <c r="G6" s="142" t="s">
        <v>31</v>
      </c>
      <c r="H6" s="145" t="s">
        <v>32</v>
      </c>
      <c r="I6" s="145" t="s">
        <v>99</v>
      </c>
      <c r="J6" s="145" t="s">
        <v>33</v>
      </c>
      <c r="K6" s="145" t="s">
        <v>100</v>
      </c>
      <c r="L6" s="145" t="s">
        <v>101</v>
      </c>
      <c r="M6" s="145" t="s">
        <v>102</v>
      </c>
      <c r="N6" s="145" t="s">
        <v>103</v>
      </c>
      <c r="O6" s="145" t="s">
        <v>104</v>
      </c>
      <c r="P6" s="145" t="s">
        <v>105</v>
      </c>
      <c r="Q6" s="145" t="s">
        <v>106</v>
      </c>
      <c r="R6" s="145" t="s">
        <v>107</v>
      </c>
      <c r="S6" s="145" t="s">
        <v>108</v>
      </c>
      <c r="T6" s="145" t="s">
        <v>109</v>
      </c>
      <c r="U6" s="145" t="s">
        <v>110</v>
      </c>
      <c r="V6" s="145" t="s">
        <v>111</v>
      </c>
      <c r="W6" s="145" t="s">
        <v>112</v>
      </c>
      <c r="X6" s="145" t="s">
        <v>113</v>
      </c>
      <c r="Y6" s="145" t="s">
        <v>114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3" t="s">
        <v>115</v>
      </c>
      <c r="B8" s="164" t="s">
        <v>51</v>
      </c>
      <c r="C8" s="183" t="s">
        <v>30</v>
      </c>
      <c r="D8" s="165"/>
      <c r="E8" s="166"/>
      <c r="F8" s="167"/>
      <c r="G8" s="168">
        <f>SUMIF(AG9:AG12,"&lt;&gt;NOR",G9:G12)</f>
        <v>0</v>
      </c>
      <c r="H8" s="162"/>
      <c r="I8" s="162">
        <f>SUM(I9:I12)</f>
        <v>0</v>
      </c>
      <c r="J8" s="162"/>
      <c r="K8" s="162">
        <f>SUM(K9:K12)</f>
        <v>0</v>
      </c>
      <c r="L8" s="162"/>
      <c r="M8" s="162">
        <f>SUM(M9:M12)</f>
        <v>0</v>
      </c>
      <c r="N8" s="161"/>
      <c r="O8" s="161">
        <f>SUM(O9:O12)</f>
        <v>0</v>
      </c>
      <c r="P8" s="161"/>
      <c r="Q8" s="161">
        <f>SUM(Q9:Q12)</f>
        <v>0</v>
      </c>
      <c r="R8" s="162"/>
      <c r="S8" s="162"/>
      <c r="T8" s="162"/>
      <c r="U8" s="162"/>
      <c r="V8" s="162">
        <f>SUM(V9:V12)</f>
        <v>0</v>
      </c>
      <c r="W8" s="162"/>
      <c r="X8" s="162"/>
      <c r="Y8" s="162"/>
      <c r="AG8" t="s">
        <v>116</v>
      </c>
    </row>
    <row r="9" spans="1:60" outlineLevel="1" x14ac:dyDescent="0.2">
      <c r="A9" s="176">
        <v>1</v>
      </c>
      <c r="B9" s="177" t="s">
        <v>117</v>
      </c>
      <c r="C9" s="184" t="s">
        <v>118</v>
      </c>
      <c r="D9" s="178" t="s">
        <v>119</v>
      </c>
      <c r="E9" s="179">
        <v>1</v>
      </c>
      <c r="F9" s="180"/>
      <c r="G9" s="181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</v>
      </c>
      <c r="Q9" s="156">
        <f>ROUND(E9*P9,2)</f>
        <v>0</v>
      </c>
      <c r="R9" s="157"/>
      <c r="S9" s="157" t="s">
        <v>120</v>
      </c>
      <c r="T9" s="157" t="s">
        <v>121</v>
      </c>
      <c r="U9" s="157">
        <v>0</v>
      </c>
      <c r="V9" s="157">
        <f>ROUND(E9*U9,2)</f>
        <v>0</v>
      </c>
      <c r="W9" s="157"/>
      <c r="X9" s="157" t="s">
        <v>122</v>
      </c>
      <c r="Y9" s="157" t="s">
        <v>123</v>
      </c>
      <c r="Z9" s="146"/>
      <c r="AA9" s="146"/>
      <c r="AB9" s="146"/>
      <c r="AC9" s="146"/>
      <c r="AD9" s="146"/>
      <c r="AE9" s="146"/>
      <c r="AF9" s="146"/>
      <c r="AG9" s="146" t="s">
        <v>124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76">
        <v>2</v>
      </c>
      <c r="B10" s="177" t="s">
        <v>125</v>
      </c>
      <c r="C10" s="184" t="s">
        <v>126</v>
      </c>
      <c r="D10" s="178" t="s">
        <v>119</v>
      </c>
      <c r="E10" s="179">
        <v>1</v>
      </c>
      <c r="F10" s="180"/>
      <c r="G10" s="181">
        <f>ROUND(E10*F10,2)</f>
        <v>0</v>
      </c>
      <c r="H10" s="158"/>
      <c r="I10" s="157">
        <f>ROUND(E10*H10,2)</f>
        <v>0</v>
      </c>
      <c r="J10" s="158"/>
      <c r="K10" s="157">
        <f>ROUND(E10*J10,2)</f>
        <v>0</v>
      </c>
      <c r="L10" s="157">
        <v>21</v>
      </c>
      <c r="M10" s="157">
        <f>G10*(1+L10/100)</f>
        <v>0</v>
      </c>
      <c r="N10" s="156">
        <v>0</v>
      </c>
      <c r="O10" s="156">
        <f>ROUND(E10*N10,2)</f>
        <v>0</v>
      </c>
      <c r="P10" s="156">
        <v>0</v>
      </c>
      <c r="Q10" s="156">
        <f>ROUND(E10*P10,2)</f>
        <v>0</v>
      </c>
      <c r="R10" s="157"/>
      <c r="S10" s="157" t="s">
        <v>120</v>
      </c>
      <c r="T10" s="157" t="s">
        <v>121</v>
      </c>
      <c r="U10" s="157">
        <v>0</v>
      </c>
      <c r="V10" s="157">
        <f>ROUND(E10*U10,2)</f>
        <v>0</v>
      </c>
      <c r="W10" s="157"/>
      <c r="X10" s="157" t="s">
        <v>122</v>
      </c>
      <c r="Y10" s="157" t="s">
        <v>123</v>
      </c>
      <c r="Z10" s="146"/>
      <c r="AA10" s="146"/>
      <c r="AB10" s="146"/>
      <c r="AC10" s="146"/>
      <c r="AD10" s="146"/>
      <c r="AE10" s="146"/>
      <c r="AF10" s="146"/>
      <c r="AG10" s="146" t="s">
        <v>127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76">
        <v>3</v>
      </c>
      <c r="B11" s="177" t="s">
        <v>128</v>
      </c>
      <c r="C11" s="184" t="s">
        <v>129</v>
      </c>
      <c r="D11" s="178" t="s">
        <v>119</v>
      </c>
      <c r="E11" s="179">
        <v>1</v>
      </c>
      <c r="F11" s="180"/>
      <c r="G11" s="181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6">
        <v>0</v>
      </c>
      <c r="O11" s="156">
        <f>ROUND(E11*N11,2)</f>
        <v>0</v>
      </c>
      <c r="P11" s="156">
        <v>0</v>
      </c>
      <c r="Q11" s="156">
        <f>ROUND(E11*P11,2)</f>
        <v>0</v>
      </c>
      <c r="R11" s="157"/>
      <c r="S11" s="157" t="s">
        <v>120</v>
      </c>
      <c r="T11" s="157" t="s">
        <v>121</v>
      </c>
      <c r="U11" s="157">
        <v>0</v>
      </c>
      <c r="V11" s="157">
        <f>ROUND(E11*U11,2)</f>
        <v>0</v>
      </c>
      <c r="W11" s="157"/>
      <c r="X11" s="157" t="s">
        <v>122</v>
      </c>
      <c r="Y11" s="157" t="s">
        <v>123</v>
      </c>
      <c r="Z11" s="146"/>
      <c r="AA11" s="146"/>
      <c r="AB11" s="146"/>
      <c r="AC11" s="146"/>
      <c r="AD11" s="146"/>
      <c r="AE11" s="146"/>
      <c r="AF11" s="146"/>
      <c r="AG11" s="146" t="s">
        <v>127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76">
        <v>4</v>
      </c>
      <c r="B12" s="177" t="s">
        <v>130</v>
      </c>
      <c r="C12" s="184" t="s">
        <v>131</v>
      </c>
      <c r="D12" s="178" t="s">
        <v>119</v>
      </c>
      <c r="E12" s="179">
        <v>1</v>
      </c>
      <c r="F12" s="180"/>
      <c r="G12" s="181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56">
        <v>0</v>
      </c>
      <c r="O12" s="156">
        <f>ROUND(E12*N12,2)</f>
        <v>0</v>
      </c>
      <c r="P12" s="156">
        <v>0</v>
      </c>
      <c r="Q12" s="156">
        <f>ROUND(E12*P12,2)</f>
        <v>0</v>
      </c>
      <c r="R12" s="157"/>
      <c r="S12" s="157" t="s">
        <v>120</v>
      </c>
      <c r="T12" s="157" t="s">
        <v>121</v>
      </c>
      <c r="U12" s="157">
        <v>0</v>
      </c>
      <c r="V12" s="157">
        <f>ROUND(E12*U12,2)</f>
        <v>0</v>
      </c>
      <c r="W12" s="157"/>
      <c r="X12" s="157" t="s">
        <v>122</v>
      </c>
      <c r="Y12" s="157" t="s">
        <v>123</v>
      </c>
      <c r="Z12" s="146"/>
      <c r="AA12" s="146"/>
      <c r="AB12" s="146"/>
      <c r="AC12" s="146"/>
      <c r="AD12" s="146"/>
      <c r="AE12" s="146"/>
      <c r="AF12" s="146"/>
      <c r="AG12" s="146" t="s">
        <v>127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x14ac:dyDescent="0.2">
      <c r="A13" s="163" t="s">
        <v>115</v>
      </c>
      <c r="B13" s="164" t="s">
        <v>52</v>
      </c>
      <c r="C13" s="183" t="s">
        <v>53</v>
      </c>
      <c r="D13" s="165"/>
      <c r="E13" s="166"/>
      <c r="F13" s="167"/>
      <c r="G13" s="168">
        <f>SUMIF(AG14:AG17,"&lt;&gt;NOR",G14:G17)</f>
        <v>0</v>
      </c>
      <c r="H13" s="162"/>
      <c r="I13" s="162">
        <f>SUM(I14:I17)</f>
        <v>0</v>
      </c>
      <c r="J13" s="162"/>
      <c r="K13" s="162">
        <f>SUM(K14:K17)</f>
        <v>0</v>
      </c>
      <c r="L13" s="162"/>
      <c r="M13" s="162">
        <f>SUM(M14:M17)</f>
        <v>0</v>
      </c>
      <c r="N13" s="161"/>
      <c r="O13" s="161">
        <f>SUM(O14:O17)</f>
        <v>2.77</v>
      </c>
      <c r="P13" s="161"/>
      <c r="Q13" s="161">
        <f>SUM(Q14:Q17)</f>
        <v>0</v>
      </c>
      <c r="R13" s="162"/>
      <c r="S13" s="162"/>
      <c r="T13" s="162"/>
      <c r="U13" s="162"/>
      <c r="V13" s="162">
        <f>SUM(V14:V17)</f>
        <v>153.30000000000001</v>
      </c>
      <c r="W13" s="162"/>
      <c r="X13" s="162"/>
      <c r="Y13" s="162"/>
      <c r="AG13" t="s">
        <v>116</v>
      </c>
    </row>
    <row r="14" spans="1:60" ht="22.5" outlineLevel="1" x14ac:dyDescent="0.2">
      <c r="A14" s="170">
        <v>5</v>
      </c>
      <c r="B14" s="171" t="s">
        <v>132</v>
      </c>
      <c r="C14" s="185" t="s">
        <v>133</v>
      </c>
      <c r="D14" s="172" t="s">
        <v>134</v>
      </c>
      <c r="E14" s="173">
        <v>104.185</v>
      </c>
      <c r="F14" s="174"/>
      <c r="G14" s="175">
        <f>ROUND(E14*F14,2)</f>
        <v>0</v>
      </c>
      <c r="H14" s="158"/>
      <c r="I14" s="157">
        <f>ROUND(E14*H14,2)</f>
        <v>0</v>
      </c>
      <c r="J14" s="158"/>
      <c r="K14" s="157">
        <f>ROUND(E14*J14,2)</f>
        <v>0</v>
      </c>
      <c r="L14" s="157">
        <v>21</v>
      </c>
      <c r="M14" s="157">
        <f>G14*(1+L14/100)</f>
        <v>0</v>
      </c>
      <c r="N14" s="156">
        <v>1.2149999999999999E-2</v>
      </c>
      <c r="O14" s="156">
        <f>ROUND(E14*N14,2)</f>
        <v>1.27</v>
      </c>
      <c r="P14" s="156">
        <v>0</v>
      </c>
      <c r="Q14" s="156">
        <f>ROUND(E14*P14,2)</f>
        <v>0</v>
      </c>
      <c r="R14" s="157"/>
      <c r="S14" s="157" t="s">
        <v>120</v>
      </c>
      <c r="T14" s="157" t="s">
        <v>121</v>
      </c>
      <c r="U14" s="157">
        <v>1.0109999999999999</v>
      </c>
      <c r="V14" s="157">
        <f>ROUND(E14*U14,2)</f>
        <v>105.33</v>
      </c>
      <c r="W14" s="157"/>
      <c r="X14" s="157" t="s">
        <v>122</v>
      </c>
      <c r="Y14" s="157" t="s">
        <v>123</v>
      </c>
      <c r="Z14" s="146"/>
      <c r="AA14" s="146"/>
      <c r="AB14" s="146"/>
      <c r="AC14" s="146"/>
      <c r="AD14" s="146"/>
      <c r="AE14" s="146"/>
      <c r="AF14" s="146"/>
      <c r="AG14" s="146" t="s">
        <v>124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53"/>
      <c r="B15" s="154"/>
      <c r="C15" s="186" t="s">
        <v>135</v>
      </c>
      <c r="D15" s="159"/>
      <c r="E15" s="160">
        <v>104.185</v>
      </c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6"/>
      <c r="AA15" s="146"/>
      <c r="AB15" s="146"/>
      <c r="AC15" s="146"/>
      <c r="AD15" s="146"/>
      <c r="AE15" s="146"/>
      <c r="AF15" s="146"/>
      <c r="AG15" s="146" t="s">
        <v>136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2.5" outlineLevel="1" x14ac:dyDescent="0.2">
      <c r="A16" s="170">
        <v>6</v>
      </c>
      <c r="B16" s="171" t="s">
        <v>137</v>
      </c>
      <c r="C16" s="185" t="s">
        <v>138</v>
      </c>
      <c r="D16" s="172" t="s">
        <v>134</v>
      </c>
      <c r="E16" s="173">
        <v>33.04</v>
      </c>
      <c r="F16" s="174"/>
      <c r="G16" s="175">
        <f>ROUND(E16*F16,2)</f>
        <v>0</v>
      </c>
      <c r="H16" s="158"/>
      <c r="I16" s="157">
        <f>ROUND(E16*H16,2)</f>
        <v>0</v>
      </c>
      <c r="J16" s="158"/>
      <c r="K16" s="157">
        <f>ROUND(E16*J16,2)</f>
        <v>0</v>
      </c>
      <c r="L16" s="157">
        <v>21</v>
      </c>
      <c r="M16" s="157">
        <f>G16*(1+L16/100)</f>
        <v>0</v>
      </c>
      <c r="N16" s="156">
        <v>4.5440000000000001E-2</v>
      </c>
      <c r="O16" s="156">
        <f>ROUND(E16*N16,2)</f>
        <v>1.5</v>
      </c>
      <c r="P16" s="156">
        <v>0</v>
      </c>
      <c r="Q16" s="156">
        <f>ROUND(E16*P16,2)</f>
        <v>0</v>
      </c>
      <c r="R16" s="157"/>
      <c r="S16" s="157" t="s">
        <v>120</v>
      </c>
      <c r="T16" s="157" t="s">
        <v>121</v>
      </c>
      <c r="U16" s="157">
        <v>1.452</v>
      </c>
      <c r="V16" s="157">
        <f>ROUND(E16*U16,2)</f>
        <v>47.97</v>
      </c>
      <c r="W16" s="157"/>
      <c r="X16" s="157" t="s">
        <v>122</v>
      </c>
      <c r="Y16" s="157" t="s">
        <v>123</v>
      </c>
      <c r="Z16" s="146"/>
      <c r="AA16" s="146"/>
      <c r="AB16" s="146"/>
      <c r="AC16" s="146"/>
      <c r="AD16" s="146"/>
      <c r="AE16" s="146"/>
      <c r="AF16" s="146"/>
      <c r="AG16" s="146" t="s">
        <v>124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 x14ac:dyDescent="0.2">
      <c r="A17" s="153"/>
      <c r="B17" s="154"/>
      <c r="C17" s="186" t="s">
        <v>139</v>
      </c>
      <c r="D17" s="159"/>
      <c r="E17" s="160">
        <v>33.04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6"/>
      <c r="AA17" s="146"/>
      <c r="AB17" s="146"/>
      <c r="AC17" s="146"/>
      <c r="AD17" s="146"/>
      <c r="AE17" s="146"/>
      <c r="AF17" s="146"/>
      <c r="AG17" s="146" t="s">
        <v>136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x14ac:dyDescent="0.2">
      <c r="A18" s="163" t="s">
        <v>115</v>
      </c>
      <c r="B18" s="164" t="s">
        <v>54</v>
      </c>
      <c r="C18" s="183" t="s">
        <v>55</v>
      </c>
      <c r="D18" s="165"/>
      <c r="E18" s="166"/>
      <c r="F18" s="167"/>
      <c r="G18" s="168">
        <f>SUMIF(AG19:AG22,"&lt;&gt;NOR",G19:G22)</f>
        <v>0</v>
      </c>
      <c r="H18" s="162"/>
      <c r="I18" s="162">
        <f>SUM(I19:I22)</f>
        <v>0</v>
      </c>
      <c r="J18" s="162"/>
      <c r="K18" s="162">
        <f>SUM(K19:K22)</f>
        <v>0</v>
      </c>
      <c r="L18" s="162"/>
      <c r="M18" s="162">
        <f>SUM(M19:M22)</f>
        <v>0</v>
      </c>
      <c r="N18" s="161"/>
      <c r="O18" s="161">
        <f>SUM(O19:O22)</f>
        <v>0.59</v>
      </c>
      <c r="P18" s="161"/>
      <c r="Q18" s="161">
        <f>SUM(Q19:Q22)</f>
        <v>0.36</v>
      </c>
      <c r="R18" s="162"/>
      <c r="S18" s="162"/>
      <c r="T18" s="162"/>
      <c r="U18" s="162"/>
      <c r="V18" s="162">
        <f>SUM(V19:V22)</f>
        <v>20.65</v>
      </c>
      <c r="W18" s="162"/>
      <c r="X18" s="162"/>
      <c r="Y18" s="162"/>
      <c r="AG18" t="s">
        <v>116</v>
      </c>
    </row>
    <row r="19" spans="1:60" ht="22.5" outlineLevel="1" x14ac:dyDescent="0.2">
      <c r="A19" s="170">
        <v>7</v>
      </c>
      <c r="B19" s="171" t="s">
        <v>140</v>
      </c>
      <c r="C19" s="185" t="s">
        <v>141</v>
      </c>
      <c r="D19" s="172" t="s">
        <v>134</v>
      </c>
      <c r="E19" s="173">
        <v>5.6909999999999998</v>
      </c>
      <c r="F19" s="174"/>
      <c r="G19" s="175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21</v>
      </c>
      <c r="M19" s="157">
        <f>G19*(1+L19/100)</f>
        <v>0</v>
      </c>
      <c r="N19" s="156">
        <v>3.6069999999999998E-2</v>
      </c>
      <c r="O19" s="156">
        <f>ROUND(E19*N19,2)</f>
        <v>0.21</v>
      </c>
      <c r="P19" s="156">
        <v>0</v>
      </c>
      <c r="Q19" s="156">
        <f>ROUND(E19*P19,2)</f>
        <v>0</v>
      </c>
      <c r="R19" s="157"/>
      <c r="S19" s="157" t="s">
        <v>142</v>
      </c>
      <c r="T19" s="157" t="s">
        <v>142</v>
      </c>
      <c r="U19" s="157">
        <v>1.58036</v>
      </c>
      <c r="V19" s="157">
        <f>ROUND(E19*U19,2)</f>
        <v>8.99</v>
      </c>
      <c r="W19" s="157"/>
      <c r="X19" s="157" t="s">
        <v>122</v>
      </c>
      <c r="Y19" s="157" t="s">
        <v>123</v>
      </c>
      <c r="Z19" s="146"/>
      <c r="AA19" s="146"/>
      <c r="AB19" s="146"/>
      <c r="AC19" s="146"/>
      <c r="AD19" s="146"/>
      <c r="AE19" s="146"/>
      <c r="AF19" s="146"/>
      <c r="AG19" s="146" t="s">
        <v>124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">
      <c r="A20" s="153"/>
      <c r="B20" s="154"/>
      <c r="C20" s="186" t="s">
        <v>143</v>
      </c>
      <c r="D20" s="159"/>
      <c r="E20" s="160">
        <v>5.6909999999999998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6"/>
      <c r="AA20" s="146"/>
      <c r="AB20" s="146"/>
      <c r="AC20" s="146"/>
      <c r="AD20" s="146"/>
      <c r="AE20" s="146"/>
      <c r="AF20" s="146"/>
      <c r="AG20" s="146" t="s">
        <v>136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 x14ac:dyDescent="0.2">
      <c r="A21" s="170">
        <v>8</v>
      </c>
      <c r="B21" s="171" t="s">
        <v>144</v>
      </c>
      <c r="C21" s="185" t="s">
        <v>145</v>
      </c>
      <c r="D21" s="172" t="s">
        <v>134</v>
      </c>
      <c r="E21" s="173">
        <v>7.8440000000000003</v>
      </c>
      <c r="F21" s="174"/>
      <c r="G21" s="175">
        <f>ROUND(E21*F21,2)</f>
        <v>0</v>
      </c>
      <c r="H21" s="158"/>
      <c r="I21" s="157">
        <f>ROUND(E21*H21,2)</f>
        <v>0</v>
      </c>
      <c r="J21" s="158"/>
      <c r="K21" s="157">
        <f>ROUND(E21*J21,2)</f>
        <v>0</v>
      </c>
      <c r="L21" s="157">
        <v>21</v>
      </c>
      <c r="M21" s="157">
        <f>G21*(1+L21/100)</f>
        <v>0</v>
      </c>
      <c r="N21" s="156">
        <v>4.7879999999999999E-2</v>
      </c>
      <c r="O21" s="156">
        <f>ROUND(E21*N21,2)</f>
        <v>0.38</v>
      </c>
      <c r="P21" s="156">
        <v>4.5999999999999999E-2</v>
      </c>
      <c r="Q21" s="156">
        <f>ROUND(E21*P21,2)</f>
        <v>0.36</v>
      </c>
      <c r="R21" s="157"/>
      <c r="S21" s="157" t="s">
        <v>142</v>
      </c>
      <c r="T21" s="157" t="s">
        <v>142</v>
      </c>
      <c r="U21" s="157">
        <v>1.4858899999999999</v>
      </c>
      <c r="V21" s="157">
        <f>ROUND(E21*U21,2)</f>
        <v>11.66</v>
      </c>
      <c r="W21" s="157"/>
      <c r="X21" s="157" t="s">
        <v>146</v>
      </c>
      <c r="Y21" s="157" t="s">
        <v>123</v>
      </c>
      <c r="Z21" s="146"/>
      <c r="AA21" s="146"/>
      <c r="AB21" s="146"/>
      <c r="AC21" s="146"/>
      <c r="AD21" s="146"/>
      <c r="AE21" s="146"/>
      <c r="AF21" s="146"/>
      <c r="AG21" s="146" t="s">
        <v>147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 x14ac:dyDescent="0.2">
      <c r="A22" s="153"/>
      <c r="B22" s="154"/>
      <c r="C22" s="186" t="s">
        <v>148</v>
      </c>
      <c r="D22" s="159"/>
      <c r="E22" s="160">
        <v>7.8440000000000003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6"/>
      <c r="AA22" s="146"/>
      <c r="AB22" s="146"/>
      <c r="AC22" s="146"/>
      <c r="AD22" s="146"/>
      <c r="AE22" s="146"/>
      <c r="AF22" s="146"/>
      <c r="AG22" s="146" t="s">
        <v>136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x14ac:dyDescent="0.2">
      <c r="A23" s="163" t="s">
        <v>115</v>
      </c>
      <c r="B23" s="164" t="s">
        <v>56</v>
      </c>
      <c r="C23" s="183" t="s">
        <v>57</v>
      </c>
      <c r="D23" s="165"/>
      <c r="E23" s="166"/>
      <c r="F23" s="167"/>
      <c r="G23" s="168">
        <f>SUMIF(AG24:AG26,"&lt;&gt;NOR",G24:G26)</f>
        <v>0</v>
      </c>
      <c r="H23" s="162"/>
      <c r="I23" s="162">
        <f>SUM(I24:I26)</f>
        <v>0</v>
      </c>
      <c r="J23" s="162"/>
      <c r="K23" s="162">
        <f>SUM(K24:K26)</f>
        <v>0</v>
      </c>
      <c r="L23" s="162"/>
      <c r="M23" s="162">
        <f>SUM(M24:M26)</f>
        <v>0</v>
      </c>
      <c r="N23" s="161"/>
      <c r="O23" s="161">
        <f>SUM(O24:O26)</f>
        <v>0.35</v>
      </c>
      <c r="P23" s="161"/>
      <c r="Q23" s="161">
        <f>SUM(Q24:Q26)</f>
        <v>0</v>
      </c>
      <c r="R23" s="162"/>
      <c r="S23" s="162"/>
      <c r="T23" s="162"/>
      <c r="U23" s="162"/>
      <c r="V23" s="162">
        <f>SUM(V24:V26)</f>
        <v>0.46</v>
      </c>
      <c r="W23" s="162"/>
      <c r="X23" s="162"/>
      <c r="Y23" s="162"/>
      <c r="AG23" t="s">
        <v>116</v>
      </c>
    </row>
    <row r="24" spans="1:60" outlineLevel="1" x14ac:dyDescent="0.2">
      <c r="A24" s="170">
        <v>9</v>
      </c>
      <c r="B24" s="171" t="s">
        <v>149</v>
      </c>
      <c r="C24" s="185" t="s">
        <v>150</v>
      </c>
      <c r="D24" s="172" t="s">
        <v>151</v>
      </c>
      <c r="E24" s="173">
        <v>0.18</v>
      </c>
      <c r="F24" s="174"/>
      <c r="G24" s="175">
        <f>ROUND(E24*F24,2)</f>
        <v>0</v>
      </c>
      <c r="H24" s="158"/>
      <c r="I24" s="157">
        <f>ROUND(E24*H24,2)</f>
        <v>0</v>
      </c>
      <c r="J24" s="158"/>
      <c r="K24" s="157">
        <f>ROUND(E24*J24,2)</f>
        <v>0</v>
      </c>
      <c r="L24" s="157">
        <v>21</v>
      </c>
      <c r="M24" s="157">
        <f>G24*(1+L24/100)</f>
        <v>0</v>
      </c>
      <c r="N24" s="156">
        <v>1.919</v>
      </c>
      <c r="O24" s="156">
        <f>ROUND(E24*N24,2)</f>
        <v>0.35</v>
      </c>
      <c r="P24" s="156">
        <v>0</v>
      </c>
      <c r="Q24" s="156">
        <f>ROUND(E24*P24,2)</f>
        <v>0</v>
      </c>
      <c r="R24" s="157"/>
      <c r="S24" s="157" t="s">
        <v>142</v>
      </c>
      <c r="T24" s="157" t="s">
        <v>142</v>
      </c>
      <c r="U24" s="157">
        <v>2.58</v>
      </c>
      <c r="V24" s="157">
        <f>ROUND(E24*U24,2)</f>
        <v>0.46</v>
      </c>
      <c r="W24" s="157"/>
      <c r="X24" s="157" t="s">
        <v>122</v>
      </c>
      <c r="Y24" s="157" t="s">
        <v>123</v>
      </c>
      <c r="Z24" s="146"/>
      <c r="AA24" s="146"/>
      <c r="AB24" s="146"/>
      <c r="AC24" s="146"/>
      <c r="AD24" s="146"/>
      <c r="AE24" s="146"/>
      <c r="AF24" s="146"/>
      <c r="AG24" s="146" t="s">
        <v>124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 x14ac:dyDescent="0.2">
      <c r="A25" s="153"/>
      <c r="B25" s="154"/>
      <c r="C25" s="186" t="s">
        <v>152</v>
      </c>
      <c r="D25" s="159"/>
      <c r="E25" s="160"/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6"/>
      <c r="AA25" s="146"/>
      <c r="AB25" s="146"/>
      <c r="AC25" s="146"/>
      <c r="AD25" s="146"/>
      <c r="AE25" s="146"/>
      <c r="AF25" s="146"/>
      <c r="AG25" s="146" t="s">
        <v>136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3" x14ac:dyDescent="0.2">
      <c r="A26" s="153"/>
      <c r="B26" s="154"/>
      <c r="C26" s="186" t="s">
        <v>153</v>
      </c>
      <c r="D26" s="159"/>
      <c r="E26" s="160">
        <v>0.18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6"/>
      <c r="AA26" s="146"/>
      <c r="AB26" s="146"/>
      <c r="AC26" s="146"/>
      <c r="AD26" s="146"/>
      <c r="AE26" s="146"/>
      <c r="AF26" s="146"/>
      <c r="AG26" s="146" t="s">
        <v>136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x14ac:dyDescent="0.2">
      <c r="A27" s="163" t="s">
        <v>115</v>
      </c>
      <c r="B27" s="164" t="s">
        <v>58</v>
      </c>
      <c r="C27" s="183" t="s">
        <v>59</v>
      </c>
      <c r="D27" s="165"/>
      <c r="E27" s="166"/>
      <c r="F27" s="167"/>
      <c r="G27" s="168">
        <f>SUMIF(AG28:AG33,"&lt;&gt;NOR",G28:G33)</f>
        <v>0</v>
      </c>
      <c r="H27" s="162"/>
      <c r="I27" s="162">
        <f>SUM(I28:I33)</f>
        <v>0</v>
      </c>
      <c r="J27" s="162"/>
      <c r="K27" s="162">
        <f>SUM(K28:K33)</f>
        <v>0</v>
      </c>
      <c r="L27" s="162"/>
      <c r="M27" s="162">
        <f>SUM(M28:M33)</f>
        <v>0</v>
      </c>
      <c r="N27" s="161"/>
      <c r="O27" s="161">
        <f>SUM(O28:O33)</f>
        <v>8.9400000000000013</v>
      </c>
      <c r="P27" s="161"/>
      <c r="Q27" s="161">
        <f>SUM(Q28:Q33)</f>
        <v>0</v>
      </c>
      <c r="R27" s="162"/>
      <c r="S27" s="162"/>
      <c r="T27" s="162"/>
      <c r="U27" s="162"/>
      <c r="V27" s="162">
        <f>SUM(V28:V33)</f>
        <v>66.210000000000008</v>
      </c>
      <c r="W27" s="162"/>
      <c r="X27" s="162"/>
      <c r="Y27" s="162"/>
      <c r="AG27" t="s">
        <v>116</v>
      </c>
    </row>
    <row r="28" spans="1:60" outlineLevel="1" x14ac:dyDescent="0.2">
      <c r="A28" s="170">
        <v>10</v>
      </c>
      <c r="B28" s="171" t="s">
        <v>154</v>
      </c>
      <c r="C28" s="185" t="s">
        <v>155</v>
      </c>
      <c r="D28" s="172" t="s">
        <v>151</v>
      </c>
      <c r="E28" s="173">
        <v>1.8340000000000001</v>
      </c>
      <c r="F28" s="174"/>
      <c r="G28" s="175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21</v>
      </c>
      <c r="M28" s="157">
        <f>G28*(1+L28/100)</f>
        <v>0</v>
      </c>
      <c r="N28" s="156">
        <v>0.38850000000000001</v>
      </c>
      <c r="O28" s="156">
        <f>ROUND(E28*N28,2)</f>
        <v>0.71</v>
      </c>
      <c r="P28" s="156">
        <v>0</v>
      </c>
      <c r="Q28" s="156">
        <f>ROUND(E28*P28,2)</f>
        <v>0</v>
      </c>
      <c r="R28" s="157"/>
      <c r="S28" s="157" t="s">
        <v>142</v>
      </c>
      <c r="T28" s="157" t="s">
        <v>142</v>
      </c>
      <c r="U28" s="157">
        <v>1.8360000000000001</v>
      </c>
      <c r="V28" s="157">
        <f>ROUND(E28*U28,2)</f>
        <v>3.37</v>
      </c>
      <c r="W28" s="157"/>
      <c r="X28" s="157" t="s">
        <v>122</v>
      </c>
      <c r="Y28" s="157" t="s">
        <v>123</v>
      </c>
      <c r="Z28" s="146"/>
      <c r="AA28" s="146"/>
      <c r="AB28" s="146"/>
      <c r="AC28" s="146"/>
      <c r="AD28" s="146"/>
      <c r="AE28" s="146"/>
      <c r="AF28" s="146"/>
      <c r="AG28" s="146" t="s">
        <v>124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 x14ac:dyDescent="0.2">
      <c r="A29" s="153"/>
      <c r="B29" s="154"/>
      <c r="C29" s="186" t="s">
        <v>156</v>
      </c>
      <c r="D29" s="159"/>
      <c r="E29" s="160">
        <v>1.8340000000000001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6"/>
      <c r="AA29" s="146"/>
      <c r="AB29" s="146"/>
      <c r="AC29" s="146"/>
      <c r="AD29" s="146"/>
      <c r="AE29" s="146"/>
      <c r="AF29" s="146"/>
      <c r="AG29" s="146" t="s">
        <v>136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1" x14ac:dyDescent="0.2">
      <c r="A30" s="170">
        <v>11</v>
      </c>
      <c r="B30" s="171" t="s">
        <v>157</v>
      </c>
      <c r="C30" s="185" t="s">
        <v>158</v>
      </c>
      <c r="D30" s="172" t="s">
        <v>134</v>
      </c>
      <c r="E30" s="173">
        <v>91.7</v>
      </c>
      <c r="F30" s="174"/>
      <c r="G30" s="175">
        <f>ROUND(E30*F30,2)</f>
        <v>0</v>
      </c>
      <c r="H30" s="158"/>
      <c r="I30" s="157">
        <f>ROUND(E30*H30,2)</f>
        <v>0</v>
      </c>
      <c r="J30" s="158"/>
      <c r="K30" s="157">
        <f>ROUND(E30*J30,2)</f>
        <v>0</v>
      </c>
      <c r="L30" s="157">
        <v>21</v>
      </c>
      <c r="M30" s="157">
        <f>G30*(1+L30/100)</f>
        <v>0</v>
      </c>
      <c r="N30" s="156">
        <v>2.8819999999999998E-2</v>
      </c>
      <c r="O30" s="156">
        <f>ROUND(E30*N30,2)</f>
        <v>2.64</v>
      </c>
      <c r="P30" s="156">
        <v>0</v>
      </c>
      <c r="Q30" s="156">
        <f>ROUND(E30*P30,2)</f>
        <v>0</v>
      </c>
      <c r="R30" s="157"/>
      <c r="S30" s="157" t="s">
        <v>142</v>
      </c>
      <c r="T30" s="157" t="s">
        <v>142</v>
      </c>
      <c r="U30" s="157">
        <v>0.3</v>
      </c>
      <c r="V30" s="157">
        <f>ROUND(E30*U30,2)</f>
        <v>27.51</v>
      </c>
      <c r="W30" s="157"/>
      <c r="X30" s="157" t="s">
        <v>122</v>
      </c>
      <c r="Y30" s="157" t="s">
        <v>123</v>
      </c>
      <c r="Z30" s="146"/>
      <c r="AA30" s="146"/>
      <c r="AB30" s="146"/>
      <c r="AC30" s="146"/>
      <c r="AD30" s="146"/>
      <c r="AE30" s="146"/>
      <c r="AF30" s="146"/>
      <c r="AG30" s="146" t="s">
        <v>124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53"/>
      <c r="B31" s="154"/>
      <c r="C31" s="186" t="s">
        <v>159</v>
      </c>
      <c r="D31" s="159"/>
      <c r="E31" s="160">
        <v>91.7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6"/>
      <c r="AA31" s="146"/>
      <c r="AB31" s="146"/>
      <c r="AC31" s="146"/>
      <c r="AD31" s="146"/>
      <c r="AE31" s="146"/>
      <c r="AF31" s="146"/>
      <c r="AG31" s="146" t="s">
        <v>136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76">
        <v>12</v>
      </c>
      <c r="B32" s="177" t="s">
        <v>160</v>
      </c>
      <c r="C32" s="184" t="s">
        <v>161</v>
      </c>
      <c r="D32" s="178" t="s">
        <v>134</v>
      </c>
      <c r="E32" s="179">
        <v>91.7</v>
      </c>
      <c r="F32" s="180"/>
      <c r="G32" s="181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21</v>
      </c>
      <c r="M32" s="157">
        <f>G32*(1+L32/100)</f>
        <v>0</v>
      </c>
      <c r="N32" s="156">
        <v>1.223E-2</v>
      </c>
      <c r="O32" s="156">
        <f>ROUND(E32*N32,2)</f>
        <v>1.1200000000000001</v>
      </c>
      <c r="P32" s="156">
        <v>0</v>
      </c>
      <c r="Q32" s="156">
        <f>ROUND(E32*P32,2)</f>
        <v>0</v>
      </c>
      <c r="R32" s="157"/>
      <c r="S32" s="157" t="s">
        <v>142</v>
      </c>
      <c r="T32" s="157" t="s">
        <v>142</v>
      </c>
      <c r="U32" s="157">
        <v>0.25</v>
      </c>
      <c r="V32" s="157">
        <f>ROUND(E32*U32,2)</f>
        <v>22.93</v>
      </c>
      <c r="W32" s="157"/>
      <c r="X32" s="157" t="s">
        <v>122</v>
      </c>
      <c r="Y32" s="157" t="s">
        <v>123</v>
      </c>
      <c r="Z32" s="146"/>
      <c r="AA32" s="146"/>
      <c r="AB32" s="146"/>
      <c r="AC32" s="146"/>
      <c r="AD32" s="146"/>
      <c r="AE32" s="146"/>
      <c r="AF32" s="146"/>
      <c r="AG32" s="146" t="s">
        <v>124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 x14ac:dyDescent="0.2">
      <c r="A33" s="176">
        <v>13</v>
      </c>
      <c r="B33" s="177" t="s">
        <v>162</v>
      </c>
      <c r="C33" s="184" t="s">
        <v>163</v>
      </c>
      <c r="D33" s="178" t="s">
        <v>134</v>
      </c>
      <c r="E33" s="179">
        <v>91.7</v>
      </c>
      <c r="F33" s="180"/>
      <c r="G33" s="181">
        <f>ROUND(E33*F33,2)</f>
        <v>0</v>
      </c>
      <c r="H33" s="158"/>
      <c r="I33" s="157">
        <f>ROUND(E33*H33,2)</f>
        <v>0</v>
      </c>
      <c r="J33" s="158"/>
      <c r="K33" s="157">
        <f>ROUND(E33*J33,2)</f>
        <v>0</v>
      </c>
      <c r="L33" s="157">
        <v>21</v>
      </c>
      <c r="M33" s="157">
        <f>G33*(1+L33/100)</f>
        <v>0</v>
      </c>
      <c r="N33" s="156">
        <v>4.87E-2</v>
      </c>
      <c r="O33" s="156">
        <f>ROUND(E33*N33,2)</f>
        <v>4.47</v>
      </c>
      <c r="P33" s="156">
        <v>0</v>
      </c>
      <c r="Q33" s="156">
        <f>ROUND(E33*P33,2)</f>
        <v>0</v>
      </c>
      <c r="R33" s="157"/>
      <c r="S33" s="157" t="s">
        <v>120</v>
      </c>
      <c r="T33" s="157" t="s">
        <v>164</v>
      </c>
      <c r="U33" s="157">
        <v>0.13519999999999999</v>
      </c>
      <c r="V33" s="157">
        <f>ROUND(E33*U33,2)</f>
        <v>12.4</v>
      </c>
      <c r="W33" s="157"/>
      <c r="X33" s="157" t="s">
        <v>122</v>
      </c>
      <c r="Y33" s="157" t="s">
        <v>123</v>
      </c>
      <c r="Z33" s="146"/>
      <c r="AA33" s="146"/>
      <c r="AB33" s="146"/>
      <c r="AC33" s="146"/>
      <c r="AD33" s="146"/>
      <c r="AE33" s="146"/>
      <c r="AF33" s="146"/>
      <c r="AG33" s="146" t="s">
        <v>124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x14ac:dyDescent="0.2">
      <c r="A34" s="163" t="s">
        <v>115</v>
      </c>
      <c r="B34" s="164" t="s">
        <v>60</v>
      </c>
      <c r="C34" s="183" t="s">
        <v>61</v>
      </c>
      <c r="D34" s="165"/>
      <c r="E34" s="166"/>
      <c r="F34" s="167"/>
      <c r="G34" s="168">
        <f>SUMIF(AG35:AG37,"&lt;&gt;NOR",G35:G37)</f>
        <v>0</v>
      </c>
      <c r="H34" s="162"/>
      <c r="I34" s="162">
        <f>SUM(I35:I37)</f>
        <v>0</v>
      </c>
      <c r="J34" s="162"/>
      <c r="K34" s="162">
        <f>SUM(K35:K37)</f>
        <v>0</v>
      </c>
      <c r="L34" s="162"/>
      <c r="M34" s="162">
        <f>SUM(M35:M37)</f>
        <v>0</v>
      </c>
      <c r="N34" s="161"/>
      <c r="O34" s="161">
        <f>SUM(O35:O37)</f>
        <v>0.14000000000000001</v>
      </c>
      <c r="P34" s="161"/>
      <c r="Q34" s="161">
        <f>SUM(Q35:Q37)</f>
        <v>0</v>
      </c>
      <c r="R34" s="162"/>
      <c r="S34" s="162"/>
      <c r="T34" s="162"/>
      <c r="U34" s="162"/>
      <c r="V34" s="162">
        <f>SUM(V35:V37)</f>
        <v>20.190000000000001</v>
      </c>
      <c r="W34" s="162"/>
      <c r="X34" s="162"/>
      <c r="Y34" s="162"/>
      <c r="AG34" t="s">
        <v>116</v>
      </c>
    </row>
    <row r="35" spans="1:60" outlineLevel="1" x14ac:dyDescent="0.2">
      <c r="A35" s="170">
        <v>14</v>
      </c>
      <c r="B35" s="171" t="s">
        <v>165</v>
      </c>
      <c r="C35" s="185" t="s">
        <v>166</v>
      </c>
      <c r="D35" s="172" t="s">
        <v>134</v>
      </c>
      <c r="E35" s="173">
        <v>114.08499999999999</v>
      </c>
      <c r="F35" s="174"/>
      <c r="G35" s="175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21</v>
      </c>
      <c r="M35" s="157">
        <f>G35*(1+L35/100)</f>
        <v>0</v>
      </c>
      <c r="N35" s="156">
        <v>1.2099999999999999E-3</v>
      </c>
      <c r="O35" s="156">
        <f>ROUND(E35*N35,2)</f>
        <v>0.14000000000000001</v>
      </c>
      <c r="P35" s="156">
        <v>0</v>
      </c>
      <c r="Q35" s="156">
        <f>ROUND(E35*P35,2)</f>
        <v>0</v>
      </c>
      <c r="R35" s="157"/>
      <c r="S35" s="157" t="s">
        <v>142</v>
      </c>
      <c r="T35" s="157" t="s">
        <v>142</v>
      </c>
      <c r="U35" s="157">
        <v>0.17699999999999999</v>
      </c>
      <c r="V35" s="157">
        <f>ROUND(E35*U35,2)</f>
        <v>20.190000000000001</v>
      </c>
      <c r="W35" s="157"/>
      <c r="X35" s="157" t="s">
        <v>122</v>
      </c>
      <c r="Y35" s="157" t="s">
        <v>123</v>
      </c>
      <c r="Z35" s="146"/>
      <c r="AA35" s="146"/>
      <c r="AB35" s="146"/>
      <c r="AC35" s="146"/>
      <c r="AD35" s="146"/>
      <c r="AE35" s="146"/>
      <c r="AF35" s="146"/>
      <c r="AG35" s="146" t="s">
        <v>124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">
      <c r="A36" s="153"/>
      <c r="B36" s="154"/>
      <c r="C36" s="186" t="s">
        <v>167</v>
      </c>
      <c r="D36" s="159"/>
      <c r="E36" s="160">
        <v>104.185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6"/>
      <c r="AA36" s="146"/>
      <c r="AB36" s="146"/>
      <c r="AC36" s="146"/>
      <c r="AD36" s="146"/>
      <c r="AE36" s="146"/>
      <c r="AF36" s="146"/>
      <c r="AG36" s="146" t="s">
        <v>136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3" x14ac:dyDescent="0.2">
      <c r="A37" s="153"/>
      <c r="B37" s="154"/>
      <c r="C37" s="186" t="s">
        <v>168</v>
      </c>
      <c r="D37" s="159"/>
      <c r="E37" s="160">
        <v>9.9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6"/>
      <c r="AA37" s="146"/>
      <c r="AB37" s="146"/>
      <c r="AC37" s="146"/>
      <c r="AD37" s="146"/>
      <c r="AE37" s="146"/>
      <c r="AF37" s="146"/>
      <c r="AG37" s="146" t="s">
        <v>136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x14ac:dyDescent="0.2">
      <c r="A38" s="163" t="s">
        <v>115</v>
      </c>
      <c r="B38" s="164" t="s">
        <v>62</v>
      </c>
      <c r="C38" s="183" t="s">
        <v>63</v>
      </c>
      <c r="D38" s="165"/>
      <c r="E38" s="166"/>
      <c r="F38" s="167"/>
      <c r="G38" s="168">
        <f>SUMIF(AG39:AG46,"&lt;&gt;NOR",G39:G46)</f>
        <v>0</v>
      </c>
      <c r="H38" s="162"/>
      <c r="I38" s="162">
        <f>SUM(I39:I46)</f>
        <v>0</v>
      </c>
      <c r="J38" s="162"/>
      <c r="K38" s="162">
        <f>SUM(K39:K46)</f>
        <v>0</v>
      </c>
      <c r="L38" s="162"/>
      <c r="M38" s="162">
        <f>SUM(M39:M46)</f>
        <v>0</v>
      </c>
      <c r="N38" s="161"/>
      <c r="O38" s="161">
        <f>SUM(O39:O46)</f>
        <v>0.43</v>
      </c>
      <c r="P38" s="161"/>
      <c r="Q38" s="161">
        <f>SUM(Q39:Q46)</f>
        <v>46.69</v>
      </c>
      <c r="R38" s="162"/>
      <c r="S38" s="162"/>
      <c r="T38" s="162"/>
      <c r="U38" s="162"/>
      <c r="V38" s="162">
        <f>SUM(V39:V46)</f>
        <v>107.34</v>
      </c>
      <c r="W38" s="162"/>
      <c r="X38" s="162"/>
      <c r="Y38" s="162"/>
      <c r="AG38" t="s">
        <v>116</v>
      </c>
    </row>
    <row r="39" spans="1:60" outlineLevel="1" x14ac:dyDescent="0.2">
      <c r="A39" s="170">
        <v>15</v>
      </c>
      <c r="B39" s="171" t="s">
        <v>169</v>
      </c>
      <c r="C39" s="185" t="s">
        <v>170</v>
      </c>
      <c r="D39" s="172" t="s">
        <v>151</v>
      </c>
      <c r="E39" s="173">
        <v>11.564</v>
      </c>
      <c r="F39" s="174"/>
      <c r="G39" s="175">
        <f>ROUND(E39*F39,2)</f>
        <v>0</v>
      </c>
      <c r="H39" s="158"/>
      <c r="I39" s="157">
        <f>ROUND(E39*H39,2)</f>
        <v>0</v>
      </c>
      <c r="J39" s="158"/>
      <c r="K39" s="157">
        <f>ROUND(E39*J39,2)</f>
        <v>0</v>
      </c>
      <c r="L39" s="157">
        <v>21</v>
      </c>
      <c r="M39" s="157">
        <f>G39*(1+L39/100)</f>
        <v>0</v>
      </c>
      <c r="N39" s="156">
        <v>1.2800000000000001E-3</v>
      </c>
      <c r="O39" s="156">
        <f>ROUND(E39*N39,2)</f>
        <v>0.01</v>
      </c>
      <c r="P39" s="156">
        <v>1.8</v>
      </c>
      <c r="Q39" s="156">
        <f>ROUND(E39*P39,2)</f>
        <v>20.82</v>
      </c>
      <c r="R39" s="157"/>
      <c r="S39" s="157" t="s">
        <v>142</v>
      </c>
      <c r="T39" s="157" t="s">
        <v>142</v>
      </c>
      <c r="U39" s="157">
        <v>1.52</v>
      </c>
      <c r="V39" s="157">
        <f>ROUND(E39*U39,2)</f>
        <v>17.579999999999998</v>
      </c>
      <c r="W39" s="157"/>
      <c r="X39" s="157" t="s">
        <v>122</v>
      </c>
      <c r="Y39" s="157" t="s">
        <v>123</v>
      </c>
      <c r="Z39" s="146"/>
      <c r="AA39" s="146"/>
      <c r="AB39" s="146"/>
      <c r="AC39" s="146"/>
      <c r="AD39" s="146"/>
      <c r="AE39" s="146"/>
      <c r="AF39" s="146"/>
      <c r="AG39" s="146" t="s">
        <v>124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">
      <c r="A40" s="153"/>
      <c r="B40" s="154"/>
      <c r="C40" s="186" t="s">
        <v>171</v>
      </c>
      <c r="D40" s="159"/>
      <c r="E40" s="160">
        <v>11.564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6"/>
      <c r="AA40" s="146"/>
      <c r="AB40" s="146"/>
      <c r="AC40" s="146"/>
      <c r="AD40" s="146"/>
      <c r="AE40" s="146"/>
      <c r="AF40" s="146"/>
      <c r="AG40" s="146" t="s">
        <v>136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ht="22.5" outlineLevel="1" x14ac:dyDescent="0.2">
      <c r="A41" s="170">
        <v>16</v>
      </c>
      <c r="B41" s="171" t="s">
        <v>172</v>
      </c>
      <c r="C41" s="185" t="s">
        <v>173</v>
      </c>
      <c r="D41" s="172" t="s">
        <v>151</v>
      </c>
      <c r="E41" s="173">
        <v>14.672000000000001</v>
      </c>
      <c r="F41" s="174"/>
      <c r="G41" s="175">
        <f>ROUND(E41*F41,2)</f>
        <v>0</v>
      </c>
      <c r="H41" s="158"/>
      <c r="I41" s="157">
        <f>ROUND(E41*H41,2)</f>
        <v>0</v>
      </c>
      <c r="J41" s="158"/>
      <c r="K41" s="157">
        <f>ROUND(E41*J41,2)</f>
        <v>0</v>
      </c>
      <c r="L41" s="157">
        <v>21</v>
      </c>
      <c r="M41" s="157">
        <f>G41*(1+L41/100)</f>
        <v>0</v>
      </c>
      <c r="N41" s="156">
        <v>0</v>
      </c>
      <c r="O41" s="156">
        <f>ROUND(E41*N41,2)</f>
        <v>0</v>
      </c>
      <c r="P41" s="156">
        <v>1.4</v>
      </c>
      <c r="Q41" s="156">
        <f>ROUND(E41*P41,2)</f>
        <v>20.54</v>
      </c>
      <c r="R41" s="157"/>
      <c r="S41" s="157" t="s">
        <v>142</v>
      </c>
      <c r="T41" s="157" t="s">
        <v>142</v>
      </c>
      <c r="U41" s="157">
        <v>1.0509999999999999</v>
      </c>
      <c r="V41" s="157">
        <f>ROUND(E41*U41,2)</f>
        <v>15.42</v>
      </c>
      <c r="W41" s="157"/>
      <c r="X41" s="157" t="s">
        <v>122</v>
      </c>
      <c r="Y41" s="157" t="s">
        <v>123</v>
      </c>
      <c r="Z41" s="146"/>
      <c r="AA41" s="146"/>
      <c r="AB41" s="146"/>
      <c r="AC41" s="146"/>
      <c r="AD41" s="146"/>
      <c r="AE41" s="146"/>
      <c r="AF41" s="146"/>
      <c r="AG41" s="146" t="s">
        <v>124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">
      <c r="A42" s="153"/>
      <c r="B42" s="154"/>
      <c r="C42" s="186" t="s">
        <v>174</v>
      </c>
      <c r="D42" s="159"/>
      <c r="E42" s="160">
        <v>14.672000000000001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6"/>
      <c r="AA42" s="146"/>
      <c r="AB42" s="146"/>
      <c r="AC42" s="146"/>
      <c r="AD42" s="146"/>
      <c r="AE42" s="146"/>
      <c r="AF42" s="146"/>
      <c r="AG42" s="146" t="s">
        <v>136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76">
        <v>17</v>
      </c>
      <c r="B43" s="177" t="s">
        <v>175</v>
      </c>
      <c r="C43" s="184" t="s">
        <v>176</v>
      </c>
      <c r="D43" s="178" t="s">
        <v>177</v>
      </c>
      <c r="E43" s="179">
        <v>24</v>
      </c>
      <c r="F43" s="180"/>
      <c r="G43" s="181">
        <f>ROUND(E43*F43,2)</f>
        <v>0</v>
      </c>
      <c r="H43" s="158"/>
      <c r="I43" s="157">
        <f>ROUND(E43*H43,2)</f>
        <v>0</v>
      </c>
      <c r="J43" s="158"/>
      <c r="K43" s="157">
        <f>ROUND(E43*J43,2)</f>
        <v>0</v>
      </c>
      <c r="L43" s="157">
        <v>21</v>
      </c>
      <c r="M43" s="157">
        <f>G43*(1+L43/100)</f>
        <v>0</v>
      </c>
      <c r="N43" s="156">
        <v>4.8999999999999998E-4</v>
      </c>
      <c r="O43" s="156">
        <f>ROUND(E43*N43,2)</f>
        <v>0.01</v>
      </c>
      <c r="P43" s="156">
        <v>3.1E-2</v>
      </c>
      <c r="Q43" s="156">
        <f>ROUND(E43*P43,2)</f>
        <v>0.74</v>
      </c>
      <c r="R43" s="157"/>
      <c r="S43" s="157" t="s">
        <v>142</v>
      </c>
      <c r="T43" s="157" t="s">
        <v>142</v>
      </c>
      <c r="U43" s="157">
        <v>0.77200000000000002</v>
      </c>
      <c r="V43" s="157">
        <f>ROUND(E43*U43,2)</f>
        <v>18.53</v>
      </c>
      <c r="W43" s="157"/>
      <c r="X43" s="157" t="s">
        <v>122</v>
      </c>
      <c r="Y43" s="157" t="s">
        <v>123</v>
      </c>
      <c r="Z43" s="146"/>
      <c r="AA43" s="146"/>
      <c r="AB43" s="146"/>
      <c r="AC43" s="146"/>
      <c r="AD43" s="146"/>
      <c r="AE43" s="146"/>
      <c r="AF43" s="146"/>
      <c r="AG43" s="146" t="s">
        <v>124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70">
        <v>18</v>
      </c>
      <c r="B44" s="171" t="s">
        <v>178</v>
      </c>
      <c r="C44" s="185" t="s">
        <v>179</v>
      </c>
      <c r="D44" s="172" t="s">
        <v>180</v>
      </c>
      <c r="E44" s="173">
        <v>22.7</v>
      </c>
      <c r="F44" s="174"/>
      <c r="G44" s="175">
        <f>ROUND(E44*F44,2)</f>
        <v>0</v>
      </c>
      <c r="H44" s="158"/>
      <c r="I44" s="157">
        <f>ROUND(E44*H44,2)</f>
        <v>0</v>
      </c>
      <c r="J44" s="158"/>
      <c r="K44" s="157">
        <f>ROUND(E44*J44,2)</f>
        <v>0</v>
      </c>
      <c r="L44" s="157">
        <v>21</v>
      </c>
      <c r="M44" s="157">
        <f>G44*(1+L44/100)</f>
        <v>0</v>
      </c>
      <c r="N44" s="156">
        <v>1.8069999999999999E-2</v>
      </c>
      <c r="O44" s="156">
        <f>ROUND(E44*N44,2)</f>
        <v>0.41</v>
      </c>
      <c r="P44" s="156">
        <v>0</v>
      </c>
      <c r="Q44" s="156">
        <f>ROUND(E44*P44,2)</f>
        <v>0</v>
      </c>
      <c r="R44" s="157"/>
      <c r="S44" s="157" t="s">
        <v>142</v>
      </c>
      <c r="T44" s="157" t="s">
        <v>142</v>
      </c>
      <c r="U44" s="157">
        <v>0.59199999999999997</v>
      </c>
      <c r="V44" s="157">
        <f>ROUND(E44*U44,2)</f>
        <v>13.44</v>
      </c>
      <c r="W44" s="157"/>
      <c r="X44" s="157" t="s">
        <v>122</v>
      </c>
      <c r="Y44" s="157" t="s">
        <v>123</v>
      </c>
      <c r="Z44" s="146"/>
      <c r="AA44" s="146"/>
      <c r="AB44" s="146"/>
      <c r="AC44" s="146"/>
      <c r="AD44" s="146"/>
      <c r="AE44" s="146"/>
      <c r="AF44" s="146"/>
      <c r="AG44" s="146" t="s">
        <v>124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2" x14ac:dyDescent="0.2">
      <c r="A45" s="153"/>
      <c r="B45" s="154"/>
      <c r="C45" s="186" t="s">
        <v>181</v>
      </c>
      <c r="D45" s="159"/>
      <c r="E45" s="160">
        <v>22.7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6"/>
      <c r="AA45" s="146"/>
      <c r="AB45" s="146"/>
      <c r="AC45" s="146"/>
      <c r="AD45" s="146"/>
      <c r="AE45" s="146"/>
      <c r="AF45" s="146"/>
      <c r="AG45" s="146" t="s">
        <v>136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76">
        <v>19</v>
      </c>
      <c r="B46" s="177" t="s">
        <v>182</v>
      </c>
      <c r="C46" s="184" t="s">
        <v>183</v>
      </c>
      <c r="D46" s="178" t="s">
        <v>134</v>
      </c>
      <c r="E46" s="179">
        <v>91.7</v>
      </c>
      <c r="F46" s="180"/>
      <c r="G46" s="181">
        <f>ROUND(E46*F46,2)</f>
        <v>0</v>
      </c>
      <c r="H46" s="158"/>
      <c r="I46" s="157">
        <f>ROUND(E46*H46,2)</f>
        <v>0</v>
      </c>
      <c r="J46" s="158"/>
      <c r="K46" s="157">
        <f>ROUND(E46*J46,2)</f>
        <v>0</v>
      </c>
      <c r="L46" s="157">
        <v>21</v>
      </c>
      <c r="M46" s="157">
        <f>G46*(1+L46/100)</f>
        <v>0</v>
      </c>
      <c r="N46" s="156">
        <v>0</v>
      </c>
      <c r="O46" s="156">
        <f>ROUND(E46*N46,2)</f>
        <v>0</v>
      </c>
      <c r="P46" s="156">
        <v>0.05</v>
      </c>
      <c r="Q46" s="156">
        <f>ROUND(E46*P46,2)</f>
        <v>4.59</v>
      </c>
      <c r="R46" s="157"/>
      <c r="S46" s="157" t="s">
        <v>142</v>
      </c>
      <c r="T46" s="157" t="s">
        <v>142</v>
      </c>
      <c r="U46" s="157">
        <v>0.46200000000000002</v>
      </c>
      <c r="V46" s="157">
        <f>ROUND(E46*U46,2)</f>
        <v>42.37</v>
      </c>
      <c r="W46" s="157"/>
      <c r="X46" s="157" t="s">
        <v>122</v>
      </c>
      <c r="Y46" s="157" t="s">
        <v>123</v>
      </c>
      <c r="Z46" s="146"/>
      <c r="AA46" s="146"/>
      <c r="AB46" s="146"/>
      <c r="AC46" s="146"/>
      <c r="AD46" s="146"/>
      <c r="AE46" s="146"/>
      <c r="AF46" s="146"/>
      <c r="AG46" s="146" t="s">
        <v>124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x14ac:dyDescent="0.2">
      <c r="A47" s="163" t="s">
        <v>115</v>
      </c>
      <c r="B47" s="164" t="s">
        <v>64</v>
      </c>
      <c r="C47" s="183" t="s">
        <v>65</v>
      </c>
      <c r="D47" s="165"/>
      <c r="E47" s="166"/>
      <c r="F47" s="167"/>
      <c r="G47" s="168">
        <f>SUMIF(AG48:AG50,"&lt;&gt;NOR",G48:G50)</f>
        <v>0</v>
      </c>
      <c r="H47" s="162"/>
      <c r="I47" s="162">
        <f>SUM(I48:I50)</f>
        <v>0</v>
      </c>
      <c r="J47" s="162"/>
      <c r="K47" s="162">
        <f>SUM(K48:K50)</f>
        <v>0</v>
      </c>
      <c r="L47" s="162"/>
      <c r="M47" s="162">
        <f>SUM(M48:M50)</f>
        <v>0</v>
      </c>
      <c r="N47" s="161"/>
      <c r="O47" s="161">
        <f>SUM(O48:O50)</f>
        <v>0.03</v>
      </c>
      <c r="P47" s="161"/>
      <c r="Q47" s="161">
        <f>SUM(Q48:Q50)</f>
        <v>0</v>
      </c>
      <c r="R47" s="162"/>
      <c r="S47" s="162"/>
      <c r="T47" s="162"/>
      <c r="U47" s="162"/>
      <c r="V47" s="162">
        <f>SUM(V48:V50)</f>
        <v>5.04</v>
      </c>
      <c r="W47" s="162"/>
      <c r="X47" s="162"/>
      <c r="Y47" s="162"/>
      <c r="AG47" t="s">
        <v>116</v>
      </c>
    </row>
    <row r="48" spans="1:60" ht="22.5" outlineLevel="1" x14ac:dyDescent="0.2">
      <c r="A48" s="170">
        <v>20</v>
      </c>
      <c r="B48" s="171" t="s">
        <v>184</v>
      </c>
      <c r="C48" s="185" t="s">
        <v>185</v>
      </c>
      <c r="D48" s="172" t="s">
        <v>134</v>
      </c>
      <c r="E48" s="173">
        <v>100.87</v>
      </c>
      <c r="F48" s="174"/>
      <c r="G48" s="175">
        <f>ROUND(E48*F48,2)</f>
        <v>0</v>
      </c>
      <c r="H48" s="158"/>
      <c r="I48" s="157">
        <f>ROUND(E48*H48,2)</f>
        <v>0</v>
      </c>
      <c r="J48" s="158"/>
      <c r="K48" s="157">
        <f>ROUND(E48*J48,2)</f>
        <v>0</v>
      </c>
      <c r="L48" s="157">
        <v>21</v>
      </c>
      <c r="M48" s="157">
        <f>G48*(1+L48/100)</f>
        <v>0</v>
      </c>
      <c r="N48" s="156">
        <v>3.2000000000000003E-4</v>
      </c>
      <c r="O48" s="156">
        <f>ROUND(E48*N48,2)</f>
        <v>0.03</v>
      </c>
      <c r="P48" s="156">
        <v>0</v>
      </c>
      <c r="Q48" s="156">
        <f>ROUND(E48*P48,2)</f>
        <v>0</v>
      </c>
      <c r="R48" s="157"/>
      <c r="S48" s="157" t="s">
        <v>142</v>
      </c>
      <c r="T48" s="157" t="s">
        <v>142</v>
      </c>
      <c r="U48" s="157">
        <v>0.05</v>
      </c>
      <c r="V48" s="157">
        <f>ROUND(E48*U48,2)</f>
        <v>5.04</v>
      </c>
      <c r="W48" s="157"/>
      <c r="X48" s="157" t="s">
        <v>122</v>
      </c>
      <c r="Y48" s="157" t="s">
        <v>123</v>
      </c>
      <c r="Z48" s="146"/>
      <c r="AA48" s="146"/>
      <c r="AB48" s="146"/>
      <c r="AC48" s="146"/>
      <c r="AD48" s="146"/>
      <c r="AE48" s="146"/>
      <c r="AF48" s="146"/>
      <c r="AG48" s="146" t="s">
        <v>124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2" x14ac:dyDescent="0.2">
      <c r="A49" s="153"/>
      <c r="B49" s="154"/>
      <c r="C49" s="186" t="s">
        <v>186</v>
      </c>
      <c r="D49" s="159"/>
      <c r="E49" s="160">
        <v>100.87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6"/>
      <c r="AA49" s="146"/>
      <c r="AB49" s="146"/>
      <c r="AC49" s="146"/>
      <c r="AD49" s="146"/>
      <c r="AE49" s="146"/>
      <c r="AF49" s="146"/>
      <c r="AG49" s="146" t="s">
        <v>136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53">
        <v>21</v>
      </c>
      <c r="B50" s="154" t="s">
        <v>187</v>
      </c>
      <c r="C50" s="187" t="s">
        <v>188</v>
      </c>
      <c r="D50" s="155" t="s">
        <v>0</v>
      </c>
      <c r="E50" s="182"/>
      <c r="F50" s="158"/>
      <c r="G50" s="157">
        <f>ROUND(E50*F50,2)</f>
        <v>0</v>
      </c>
      <c r="H50" s="158"/>
      <c r="I50" s="157">
        <f>ROUND(E50*H50,2)</f>
        <v>0</v>
      </c>
      <c r="J50" s="158"/>
      <c r="K50" s="157">
        <f>ROUND(E50*J50,2)</f>
        <v>0</v>
      </c>
      <c r="L50" s="157">
        <v>21</v>
      </c>
      <c r="M50" s="157">
        <f>G50*(1+L50/100)</f>
        <v>0</v>
      </c>
      <c r="N50" s="156">
        <v>0</v>
      </c>
      <c r="O50" s="156">
        <f>ROUND(E50*N50,2)</f>
        <v>0</v>
      </c>
      <c r="P50" s="156">
        <v>0</v>
      </c>
      <c r="Q50" s="156">
        <f>ROUND(E50*P50,2)</f>
        <v>0</v>
      </c>
      <c r="R50" s="157"/>
      <c r="S50" s="157" t="s">
        <v>142</v>
      </c>
      <c r="T50" s="157" t="s">
        <v>142</v>
      </c>
      <c r="U50" s="157">
        <v>0</v>
      </c>
      <c r="V50" s="157">
        <f>ROUND(E50*U50,2)</f>
        <v>0</v>
      </c>
      <c r="W50" s="157"/>
      <c r="X50" s="157" t="s">
        <v>189</v>
      </c>
      <c r="Y50" s="157" t="s">
        <v>123</v>
      </c>
      <c r="Z50" s="146"/>
      <c r="AA50" s="146"/>
      <c r="AB50" s="146"/>
      <c r="AC50" s="146"/>
      <c r="AD50" s="146"/>
      <c r="AE50" s="146"/>
      <c r="AF50" s="146"/>
      <c r="AG50" s="146" t="s">
        <v>190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x14ac:dyDescent="0.2">
      <c r="A51" s="163" t="s">
        <v>115</v>
      </c>
      <c r="B51" s="164" t="s">
        <v>66</v>
      </c>
      <c r="C51" s="183" t="s">
        <v>67</v>
      </c>
      <c r="D51" s="165"/>
      <c r="E51" s="166"/>
      <c r="F51" s="167"/>
      <c r="G51" s="168">
        <f>SUMIF(AG52:AG58,"&lt;&gt;NOR",G52:G58)</f>
        <v>0</v>
      </c>
      <c r="H51" s="162"/>
      <c r="I51" s="162">
        <f>SUM(I52:I58)</f>
        <v>0</v>
      </c>
      <c r="J51" s="162"/>
      <c r="K51" s="162">
        <f>SUM(K52:K58)</f>
        <v>0</v>
      </c>
      <c r="L51" s="162"/>
      <c r="M51" s="162">
        <f>SUM(M52:M58)</f>
        <v>0</v>
      </c>
      <c r="N51" s="161"/>
      <c r="O51" s="161">
        <f>SUM(O52:O58)</f>
        <v>0.26</v>
      </c>
      <c r="P51" s="161"/>
      <c r="Q51" s="161">
        <f>SUM(Q52:Q58)</f>
        <v>0</v>
      </c>
      <c r="R51" s="162"/>
      <c r="S51" s="162"/>
      <c r="T51" s="162"/>
      <c r="U51" s="162"/>
      <c r="V51" s="162">
        <f>SUM(V52:V58)</f>
        <v>21.43</v>
      </c>
      <c r="W51" s="162"/>
      <c r="X51" s="162"/>
      <c r="Y51" s="162"/>
      <c r="AG51" t="s">
        <v>116</v>
      </c>
    </row>
    <row r="52" spans="1:60" ht="22.5" outlineLevel="1" x14ac:dyDescent="0.2">
      <c r="A52" s="170">
        <v>22</v>
      </c>
      <c r="B52" s="171" t="s">
        <v>191</v>
      </c>
      <c r="C52" s="185" t="s">
        <v>192</v>
      </c>
      <c r="D52" s="172" t="s">
        <v>134</v>
      </c>
      <c r="E52" s="173">
        <v>107.59</v>
      </c>
      <c r="F52" s="174"/>
      <c r="G52" s="175">
        <f>ROUND(E52*F52,2)</f>
        <v>0</v>
      </c>
      <c r="H52" s="158"/>
      <c r="I52" s="157">
        <f>ROUND(E52*H52,2)</f>
        <v>0</v>
      </c>
      <c r="J52" s="158"/>
      <c r="K52" s="157">
        <f>ROUND(E52*J52,2)</f>
        <v>0</v>
      </c>
      <c r="L52" s="157">
        <v>21</v>
      </c>
      <c r="M52" s="157">
        <f>G52*(1+L52/100)</f>
        <v>0</v>
      </c>
      <c r="N52" s="156">
        <v>2.3000000000000001E-4</v>
      </c>
      <c r="O52" s="156">
        <f>ROUND(E52*N52,2)</f>
        <v>0.02</v>
      </c>
      <c r="P52" s="156">
        <v>0</v>
      </c>
      <c r="Q52" s="156">
        <f>ROUND(E52*P52,2)</f>
        <v>0</v>
      </c>
      <c r="R52" s="157"/>
      <c r="S52" s="157" t="s">
        <v>142</v>
      </c>
      <c r="T52" s="157" t="s">
        <v>142</v>
      </c>
      <c r="U52" s="157">
        <v>0.18099999999999999</v>
      </c>
      <c r="V52" s="157">
        <f>ROUND(E52*U52,2)</f>
        <v>19.47</v>
      </c>
      <c r="W52" s="157"/>
      <c r="X52" s="157" t="s">
        <v>122</v>
      </c>
      <c r="Y52" s="157" t="s">
        <v>123</v>
      </c>
      <c r="Z52" s="146"/>
      <c r="AA52" s="146"/>
      <c r="AB52" s="146"/>
      <c r="AC52" s="146"/>
      <c r="AD52" s="146"/>
      <c r="AE52" s="146"/>
      <c r="AF52" s="146"/>
      <c r="AG52" s="146" t="s">
        <v>124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2" x14ac:dyDescent="0.2">
      <c r="A53" s="153"/>
      <c r="B53" s="154"/>
      <c r="C53" s="186" t="s">
        <v>193</v>
      </c>
      <c r="D53" s="159"/>
      <c r="E53" s="160">
        <v>107.59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6"/>
      <c r="AA53" s="146"/>
      <c r="AB53" s="146"/>
      <c r="AC53" s="146"/>
      <c r="AD53" s="146"/>
      <c r="AE53" s="146"/>
      <c r="AF53" s="146"/>
      <c r="AG53" s="146" t="s">
        <v>136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70">
        <v>23</v>
      </c>
      <c r="B54" s="171" t="s">
        <v>194</v>
      </c>
      <c r="C54" s="185" t="s">
        <v>195</v>
      </c>
      <c r="D54" s="172" t="s">
        <v>180</v>
      </c>
      <c r="E54" s="173">
        <v>39.22</v>
      </c>
      <c r="F54" s="174"/>
      <c r="G54" s="175">
        <f>ROUND(E54*F54,2)</f>
        <v>0</v>
      </c>
      <c r="H54" s="158"/>
      <c r="I54" s="157">
        <f>ROUND(E54*H54,2)</f>
        <v>0</v>
      </c>
      <c r="J54" s="158"/>
      <c r="K54" s="157">
        <f>ROUND(E54*J54,2)</f>
        <v>0</v>
      </c>
      <c r="L54" s="157">
        <v>21</v>
      </c>
      <c r="M54" s="157">
        <f>G54*(1+L54/100)</f>
        <v>0</v>
      </c>
      <c r="N54" s="156">
        <v>3.2000000000000003E-4</v>
      </c>
      <c r="O54" s="156">
        <f>ROUND(E54*N54,2)</f>
        <v>0.01</v>
      </c>
      <c r="P54" s="156">
        <v>0</v>
      </c>
      <c r="Q54" s="156">
        <f>ROUND(E54*P54,2)</f>
        <v>0</v>
      </c>
      <c r="R54" s="157"/>
      <c r="S54" s="157" t="s">
        <v>142</v>
      </c>
      <c r="T54" s="157" t="s">
        <v>142</v>
      </c>
      <c r="U54" s="157">
        <v>0.05</v>
      </c>
      <c r="V54" s="157">
        <f>ROUND(E54*U54,2)</f>
        <v>1.96</v>
      </c>
      <c r="W54" s="157"/>
      <c r="X54" s="157" t="s">
        <v>122</v>
      </c>
      <c r="Y54" s="157" t="s">
        <v>123</v>
      </c>
      <c r="Z54" s="146"/>
      <c r="AA54" s="146"/>
      <c r="AB54" s="146"/>
      <c r="AC54" s="146"/>
      <c r="AD54" s="146"/>
      <c r="AE54" s="146"/>
      <c r="AF54" s="146"/>
      <c r="AG54" s="146" t="s">
        <v>196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">
      <c r="A55" s="153"/>
      <c r="B55" s="154"/>
      <c r="C55" s="186" t="s">
        <v>197</v>
      </c>
      <c r="D55" s="159"/>
      <c r="E55" s="160">
        <v>39.22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6"/>
      <c r="AA55" s="146"/>
      <c r="AB55" s="146"/>
      <c r="AC55" s="146"/>
      <c r="AD55" s="146"/>
      <c r="AE55" s="146"/>
      <c r="AF55" s="146"/>
      <c r="AG55" s="146" t="s">
        <v>136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70">
        <v>24</v>
      </c>
      <c r="B56" s="171" t="s">
        <v>198</v>
      </c>
      <c r="C56" s="185" t="s">
        <v>199</v>
      </c>
      <c r="D56" s="172" t="s">
        <v>134</v>
      </c>
      <c r="E56" s="173">
        <v>112.9695</v>
      </c>
      <c r="F56" s="174"/>
      <c r="G56" s="175">
        <f>ROUND(E56*F56,2)</f>
        <v>0</v>
      </c>
      <c r="H56" s="158"/>
      <c r="I56" s="157">
        <f>ROUND(E56*H56,2)</f>
        <v>0</v>
      </c>
      <c r="J56" s="158"/>
      <c r="K56" s="157">
        <f>ROUND(E56*J56,2)</f>
        <v>0</v>
      </c>
      <c r="L56" s="157">
        <v>21</v>
      </c>
      <c r="M56" s="157">
        <f>G56*(1+L56/100)</f>
        <v>0</v>
      </c>
      <c r="N56" s="156">
        <v>2E-3</v>
      </c>
      <c r="O56" s="156">
        <f>ROUND(E56*N56,2)</f>
        <v>0.23</v>
      </c>
      <c r="P56" s="156">
        <v>0</v>
      </c>
      <c r="Q56" s="156">
        <f>ROUND(E56*P56,2)</f>
        <v>0</v>
      </c>
      <c r="R56" s="157" t="s">
        <v>200</v>
      </c>
      <c r="S56" s="157" t="s">
        <v>142</v>
      </c>
      <c r="T56" s="157" t="s">
        <v>142</v>
      </c>
      <c r="U56" s="157">
        <v>0</v>
      </c>
      <c r="V56" s="157">
        <f>ROUND(E56*U56,2)</f>
        <v>0</v>
      </c>
      <c r="W56" s="157"/>
      <c r="X56" s="157" t="s">
        <v>201</v>
      </c>
      <c r="Y56" s="157" t="s">
        <v>123</v>
      </c>
      <c r="Z56" s="146"/>
      <c r="AA56" s="146"/>
      <c r="AB56" s="146"/>
      <c r="AC56" s="146"/>
      <c r="AD56" s="146"/>
      <c r="AE56" s="146"/>
      <c r="AF56" s="146"/>
      <c r="AG56" s="146" t="s">
        <v>202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2" x14ac:dyDescent="0.2">
      <c r="A57" s="153"/>
      <c r="B57" s="154"/>
      <c r="C57" s="186" t="s">
        <v>203</v>
      </c>
      <c r="D57" s="159"/>
      <c r="E57" s="160">
        <v>112.9695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6"/>
      <c r="AA57" s="146"/>
      <c r="AB57" s="146"/>
      <c r="AC57" s="146"/>
      <c r="AD57" s="146"/>
      <c r="AE57" s="146"/>
      <c r="AF57" s="146"/>
      <c r="AG57" s="146" t="s">
        <v>136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53">
        <v>25</v>
      </c>
      <c r="B58" s="154" t="s">
        <v>204</v>
      </c>
      <c r="C58" s="187" t="s">
        <v>205</v>
      </c>
      <c r="D58" s="155" t="s">
        <v>0</v>
      </c>
      <c r="E58" s="182"/>
      <c r="F58" s="158"/>
      <c r="G58" s="157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21</v>
      </c>
      <c r="M58" s="157">
        <f>G58*(1+L58/100)</f>
        <v>0</v>
      </c>
      <c r="N58" s="156">
        <v>0</v>
      </c>
      <c r="O58" s="156">
        <f>ROUND(E58*N58,2)</f>
        <v>0</v>
      </c>
      <c r="P58" s="156">
        <v>0</v>
      </c>
      <c r="Q58" s="156">
        <f>ROUND(E58*P58,2)</f>
        <v>0</v>
      </c>
      <c r="R58" s="157"/>
      <c r="S58" s="157" t="s">
        <v>142</v>
      </c>
      <c r="T58" s="157" t="s">
        <v>142</v>
      </c>
      <c r="U58" s="157">
        <v>0</v>
      </c>
      <c r="V58" s="157">
        <f>ROUND(E58*U58,2)</f>
        <v>0</v>
      </c>
      <c r="W58" s="157"/>
      <c r="X58" s="157" t="s">
        <v>189</v>
      </c>
      <c r="Y58" s="157" t="s">
        <v>123</v>
      </c>
      <c r="Z58" s="146"/>
      <c r="AA58" s="146"/>
      <c r="AB58" s="146"/>
      <c r="AC58" s="146"/>
      <c r="AD58" s="146"/>
      <c r="AE58" s="146"/>
      <c r="AF58" s="146"/>
      <c r="AG58" s="146" t="s">
        <v>190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x14ac:dyDescent="0.2">
      <c r="A59" s="163" t="s">
        <v>115</v>
      </c>
      <c r="B59" s="164" t="s">
        <v>68</v>
      </c>
      <c r="C59" s="183" t="s">
        <v>69</v>
      </c>
      <c r="D59" s="165"/>
      <c r="E59" s="166"/>
      <c r="F59" s="167"/>
      <c r="G59" s="168">
        <f>SUMIF(AG60:AG60,"&lt;&gt;NOR",G60:G60)</f>
        <v>0</v>
      </c>
      <c r="H59" s="162"/>
      <c r="I59" s="162">
        <f>SUM(I60:I60)</f>
        <v>0</v>
      </c>
      <c r="J59" s="162"/>
      <c r="K59" s="162">
        <f>SUM(K60:K60)</f>
        <v>0</v>
      </c>
      <c r="L59" s="162"/>
      <c r="M59" s="162">
        <f>SUM(M60:M60)</f>
        <v>0</v>
      </c>
      <c r="N59" s="161"/>
      <c r="O59" s="161">
        <f>SUM(O60:O60)</f>
        <v>0</v>
      </c>
      <c r="P59" s="161"/>
      <c r="Q59" s="161">
        <f>SUM(Q60:Q60)</f>
        <v>0</v>
      </c>
      <c r="R59" s="162"/>
      <c r="S59" s="162"/>
      <c r="T59" s="162"/>
      <c r="U59" s="162"/>
      <c r="V59" s="162">
        <f>SUM(V60:V60)</f>
        <v>0</v>
      </c>
      <c r="W59" s="162"/>
      <c r="X59" s="162"/>
      <c r="Y59" s="162"/>
      <c r="AG59" t="s">
        <v>116</v>
      </c>
    </row>
    <row r="60" spans="1:60" ht="22.5" outlineLevel="1" x14ac:dyDescent="0.2">
      <c r="A60" s="176">
        <v>26</v>
      </c>
      <c r="B60" s="177" t="s">
        <v>206</v>
      </c>
      <c r="C60" s="184" t="s">
        <v>207</v>
      </c>
      <c r="D60" s="178" t="s">
        <v>208</v>
      </c>
      <c r="E60" s="179">
        <v>1</v>
      </c>
      <c r="F60" s="180"/>
      <c r="G60" s="181">
        <f>ROUND(E60*F60,2)</f>
        <v>0</v>
      </c>
      <c r="H60" s="158"/>
      <c r="I60" s="157">
        <f>ROUND(E60*H60,2)</f>
        <v>0</v>
      </c>
      <c r="J60" s="158"/>
      <c r="K60" s="157">
        <f>ROUND(E60*J60,2)</f>
        <v>0</v>
      </c>
      <c r="L60" s="157">
        <v>21</v>
      </c>
      <c r="M60" s="157">
        <f>G60*(1+L60/100)</f>
        <v>0</v>
      </c>
      <c r="N60" s="156">
        <v>0</v>
      </c>
      <c r="O60" s="156">
        <f>ROUND(E60*N60,2)</f>
        <v>0</v>
      </c>
      <c r="P60" s="156">
        <v>0</v>
      </c>
      <c r="Q60" s="156">
        <f>ROUND(E60*P60,2)</f>
        <v>0</v>
      </c>
      <c r="R60" s="157"/>
      <c r="S60" s="157" t="s">
        <v>120</v>
      </c>
      <c r="T60" s="157" t="s">
        <v>121</v>
      </c>
      <c r="U60" s="157">
        <v>0</v>
      </c>
      <c r="V60" s="157">
        <f>ROUND(E60*U60,2)</f>
        <v>0</v>
      </c>
      <c r="W60" s="157"/>
      <c r="X60" s="157" t="s">
        <v>122</v>
      </c>
      <c r="Y60" s="157" t="s">
        <v>123</v>
      </c>
      <c r="Z60" s="146"/>
      <c r="AA60" s="146"/>
      <c r="AB60" s="146"/>
      <c r="AC60" s="146"/>
      <c r="AD60" s="146"/>
      <c r="AE60" s="146"/>
      <c r="AF60" s="146"/>
      <c r="AG60" s="146" t="s">
        <v>124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x14ac:dyDescent="0.2">
      <c r="A61" s="163" t="s">
        <v>115</v>
      </c>
      <c r="B61" s="164" t="s">
        <v>70</v>
      </c>
      <c r="C61" s="183" t="s">
        <v>71</v>
      </c>
      <c r="D61" s="165"/>
      <c r="E61" s="166"/>
      <c r="F61" s="167"/>
      <c r="G61" s="168">
        <f>SUMIF(AG62:AG64,"&lt;&gt;NOR",G62:G64)</f>
        <v>0</v>
      </c>
      <c r="H61" s="162"/>
      <c r="I61" s="162">
        <f>SUM(I62:I64)</f>
        <v>0</v>
      </c>
      <c r="J61" s="162"/>
      <c r="K61" s="162">
        <f>SUM(K62:K64)</f>
        <v>0</v>
      </c>
      <c r="L61" s="162"/>
      <c r="M61" s="162">
        <f>SUM(M62:M64)</f>
        <v>0</v>
      </c>
      <c r="N61" s="161"/>
      <c r="O61" s="161">
        <f>SUM(O62:O64)</f>
        <v>0.02</v>
      </c>
      <c r="P61" s="161"/>
      <c r="Q61" s="161">
        <f>SUM(Q62:Q64)</f>
        <v>0.02</v>
      </c>
      <c r="R61" s="162"/>
      <c r="S61" s="162"/>
      <c r="T61" s="162"/>
      <c r="U61" s="162"/>
      <c r="V61" s="162">
        <f>SUM(V62:V64)</f>
        <v>4.01</v>
      </c>
      <c r="W61" s="162"/>
      <c r="X61" s="162"/>
      <c r="Y61" s="162"/>
      <c r="AG61" t="s">
        <v>116</v>
      </c>
    </row>
    <row r="62" spans="1:60" outlineLevel="1" x14ac:dyDescent="0.2">
      <c r="A62" s="176">
        <v>27</v>
      </c>
      <c r="B62" s="177" t="s">
        <v>209</v>
      </c>
      <c r="C62" s="184" t="s">
        <v>210</v>
      </c>
      <c r="D62" s="178" t="s">
        <v>208</v>
      </c>
      <c r="E62" s="179">
        <v>1</v>
      </c>
      <c r="F62" s="180"/>
      <c r="G62" s="181">
        <f>ROUND(E62*F62,2)</f>
        <v>0</v>
      </c>
      <c r="H62" s="158"/>
      <c r="I62" s="157">
        <f>ROUND(E62*H62,2)</f>
        <v>0</v>
      </c>
      <c r="J62" s="158"/>
      <c r="K62" s="157">
        <f>ROUND(E62*J62,2)</f>
        <v>0</v>
      </c>
      <c r="L62" s="157">
        <v>21</v>
      </c>
      <c r="M62" s="157">
        <f>G62*(1+L62/100)</f>
        <v>0</v>
      </c>
      <c r="N62" s="156">
        <v>0</v>
      </c>
      <c r="O62" s="156">
        <f>ROUND(E62*N62,2)</f>
        <v>0</v>
      </c>
      <c r="P62" s="156">
        <v>8.5999999999999998E-4</v>
      </c>
      <c r="Q62" s="156">
        <f>ROUND(E62*P62,2)</f>
        <v>0</v>
      </c>
      <c r="R62" s="157"/>
      <c r="S62" s="157" t="s">
        <v>142</v>
      </c>
      <c r="T62" s="157" t="s">
        <v>142</v>
      </c>
      <c r="U62" s="157">
        <v>0.222</v>
      </c>
      <c r="V62" s="157">
        <f>ROUND(E62*U62,2)</f>
        <v>0.22</v>
      </c>
      <c r="W62" s="157"/>
      <c r="X62" s="157" t="s">
        <v>122</v>
      </c>
      <c r="Y62" s="157" t="s">
        <v>123</v>
      </c>
      <c r="Z62" s="146"/>
      <c r="AA62" s="146"/>
      <c r="AB62" s="146"/>
      <c r="AC62" s="146"/>
      <c r="AD62" s="146"/>
      <c r="AE62" s="146"/>
      <c r="AF62" s="146"/>
      <c r="AG62" s="146" t="s">
        <v>124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76">
        <v>28</v>
      </c>
      <c r="B63" s="177" t="s">
        <v>211</v>
      </c>
      <c r="C63" s="184" t="s">
        <v>212</v>
      </c>
      <c r="D63" s="178" t="s">
        <v>208</v>
      </c>
      <c r="E63" s="179">
        <v>1</v>
      </c>
      <c r="F63" s="180"/>
      <c r="G63" s="181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56">
        <v>0</v>
      </c>
      <c r="O63" s="156">
        <f>ROUND(E63*N63,2)</f>
        <v>0</v>
      </c>
      <c r="P63" s="156">
        <v>1.9460000000000002E-2</v>
      </c>
      <c r="Q63" s="156">
        <f>ROUND(E63*P63,2)</f>
        <v>0.02</v>
      </c>
      <c r="R63" s="157"/>
      <c r="S63" s="157" t="s">
        <v>120</v>
      </c>
      <c r="T63" s="157" t="s">
        <v>121</v>
      </c>
      <c r="U63" s="157">
        <v>0.38200000000000001</v>
      </c>
      <c r="V63" s="157">
        <f>ROUND(E63*U63,2)</f>
        <v>0.38</v>
      </c>
      <c r="W63" s="157"/>
      <c r="X63" s="157" t="s">
        <v>122</v>
      </c>
      <c r="Y63" s="157" t="s">
        <v>123</v>
      </c>
      <c r="Z63" s="146"/>
      <c r="AA63" s="146"/>
      <c r="AB63" s="146"/>
      <c r="AC63" s="146"/>
      <c r="AD63" s="146"/>
      <c r="AE63" s="146"/>
      <c r="AF63" s="146"/>
      <c r="AG63" s="146" t="s">
        <v>124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76">
        <v>29</v>
      </c>
      <c r="B64" s="177" t="s">
        <v>213</v>
      </c>
      <c r="C64" s="184" t="s">
        <v>214</v>
      </c>
      <c r="D64" s="178" t="s">
        <v>177</v>
      </c>
      <c r="E64" s="179">
        <v>1</v>
      </c>
      <c r="F64" s="180"/>
      <c r="G64" s="181">
        <f>ROUND(E64*F64,2)</f>
        <v>0</v>
      </c>
      <c r="H64" s="158"/>
      <c r="I64" s="157">
        <f>ROUND(E64*H64,2)</f>
        <v>0</v>
      </c>
      <c r="J64" s="158"/>
      <c r="K64" s="157">
        <f>ROUND(E64*J64,2)</f>
        <v>0</v>
      </c>
      <c r="L64" s="157">
        <v>21</v>
      </c>
      <c r="M64" s="157">
        <f>G64*(1+L64/100)</f>
        <v>0</v>
      </c>
      <c r="N64" s="156">
        <v>2.445E-2</v>
      </c>
      <c r="O64" s="156">
        <f>ROUND(E64*N64,2)</f>
        <v>0.02</v>
      </c>
      <c r="P64" s="156">
        <v>0</v>
      </c>
      <c r="Q64" s="156">
        <f>ROUND(E64*P64,2)</f>
        <v>0</v>
      </c>
      <c r="R64" s="157"/>
      <c r="S64" s="157" t="s">
        <v>142</v>
      </c>
      <c r="T64" s="157" t="s">
        <v>142</v>
      </c>
      <c r="U64" s="157">
        <v>3.4084599999999998</v>
      </c>
      <c r="V64" s="157">
        <f>ROUND(E64*U64,2)</f>
        <v>3.41</v>
      </c>
      <c r="W64" s="157"/>
      <c r="X64" s="157" t="s">
        <v>146</v>
      </c>
      <c r="Y64" s="157" t="s">
        <v>123</v>
      </c>
      <c r="Z64" s="146"/>
      <c r="AA64" s="146"/>
      <c r="AB64" s="146"/>
      <c r="AC64" s="146"/>
      <c r="AD64" s="146"/>
      <c r="AE64" s="146"/>
      <c r="AF64" s="146"/>
      <c r="AG64" s="146" t="s">
        <v>147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x14ac:dyDescent="0.2">
      <c r="A65" s="163" t="s">
        <v>115</v>
      </c>
      <c r="B65" s="164" t="s">
        <v>72</v>
      </c>
      <c r="C65" s="183" t="s">
        <v>73</v>
      </c>
      <c r="D65" s="165"/>
      <c r="E65" s="166"/>
      <c r="F65" s="167"/>
      <c r="G65" s="168">
        <f>SUMIF(AG66:AG100,"&lt;&gt;NOR",G66:G100)</f>
        <v>0</v>
      </c>
      <c r="H65" s="162"/>
      <c r="I65" s="162">
        <f>SUM(I66:I100)</f>
        <v>0</v>
      </c>
      <c r="J65" s="162"/>
      <c r="K65" s="162">
        <f>SUM(K66:K100)</f>
        <v>0</v>
      </c>
      <c r="L65" s="162"/>
      <c r="M65" s="162">
        <f>SUM(M66:M100)</f>
        <v>0</v>
      </c>
      <c r="N65" s="161"/>
      <c r="O65" s="161">
        <f>SUM(O66:O100)</f>
        <v>5.6899999999999995</v>
      </c>
      <c r="P65" s="161"/>
      <c r="Q65" s="161">
        <f>SUM(Q66:Q100)</f>
        <v>13.18</v>
      </c>
      <c r="R65" s="162"/>
      <c r="S65" s="162"/>
      <c r="T65" s="162"/>
      <c r="U65" s="162"/>
      <c r="V65" s="162">
        <f>SUM(V66:V100)</f>
        <v>133.36000000000001</v>
      </c>
      <c r="W65" s="162"/>
      <c r="X65" s="162"/>
      <c r="Y65" s="162"/>
      <c r="AG65" t="s">
        <v>116</v>
      </c>
    </row>
    <row r="66" spans="1:60" outlineLevel="1" x14ac:dyDescent="0.2">
      <c r="A66" s="170">
        <v>30</v>
      </c>
      <c r="B66" s="171" t="s">
        <v>215</v>
      </c>
      <c r="C66" s="185" t="s">
        <v>216</v>
      </c>
      <c r="D66" s="172" t="s">
        <v>134</v>
      </c>
      <c r="E66" s="173">
        <v>91.7</v>
      </c>
      <c r="F66" s="174"/>
      <c r="G66" s="175">
        <f>ROUND(E66*F66,2)</f>
        <v>0</v>
      </c>
      <c r="H66" s="158"/>
      <c r="I66" s="157">
        <f>ROUND(E66*H66,2)</f>
        <v>0</v>
      </c>
      <c r="J66" s="158"/>
      <c r="K66" s="157">
        <f>ROUND(E66*J66,2)</f>
        <v>0</v>
      </c>
      <c r="L66" s="157">
        <v>21</v>
      </c>
      <c r="M66" s="157">
        <f>G66*(1+L66/100)</f>
        <v>0</v>
      </c>
      <c r="N66" s="156">
        <v>0</v>
      </c>
      <c r="O66" s="156">
        <f>ROUND(E66*N66,2)</f>
        <v>0</v>
      </c>
      <c r="P66" s="156">
        <v>1.7999999999999999E-2</v>
      </c>
      <c r="Q66" s="156">
        <f>ROUND(E66*P66,2)</f>
        <v>1.65</v>
      </c>
      <c r="R66" s="157"/>
      <c r="S66" s="157" t="s">
        <v>142</v>
      </c>
      <c r="T66" s="157" t="s">
        <v>142</v>
      </c>
      <c r="U66" s="157">
        <v>0.19500000000000001</v>
      </c>
      <c r="V66" s="157">
        <f>ROUND(E66*U66,2)</f>
        <v>17.88</v>
      </c>
      <c r="W66" s="157"/>
      <c r="X66" s="157" t="s">
        <v>122</v>
      </c>
      <c r="Y66" s="157" t="s">
        <v>123</v>
      </c>
      <c r="Z66" s="146"/>
      <c r="AA66" s="146"/>
      <c r="AB66" s="146"/>
      <c r="AC66" s="146"/>
      <c r="AD66" s="146"/>
      <c r="AE66" s="146"/>
      <c r="AF66" s="146"/>
      <c r="AG66" s="146" t="s">
        <v>124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">
      <c r="A67" s="153"/>
      <c r="B67" s="154"/>
      <c r="C67" s="186" t="s">
        <v>159</v>
      </c>
      <c r="D67" s="159"/>
      <c r="E67" s="160">
        <v>91.7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6"/>
      <c r="AA67" s="146"/>
      <c r="AB67" s="146"/>
      <c r="AC67" s="146"/>
      <c r="AD67" s="146"/>
      <c r="AE67" s="146"/>
      <c r="AF67" s="146"/>
      <c r="AG67" s="146" t="s">
        <v>136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70">
        <v>31</v>
      </c>
      <c r="B68" s="171" t="s">
        <v>217</v>
      </c>
      <c r="C68" s="185" t="s">
        <v>218</v>
      </c>
      <c r="D68" s="172" t="s">
        <v>134</v>
      </c>
      <c r="E68" s="173">
        <v>183.4</v>
      </c>
      <c r="F68" s="174"/>
      <c r="G68" s="175">
        <f>ROUND(E68*F68,2)</f>
        <v>0</v>
      </c>
      <c r="H68" s="158"/>
      <c r="I68" s="157">
        <f>ROUND(E68*H68,2)</f>
        <v>0</v>
      </c>
      <c r="J68" s="158"/>
      <c r="K68" s="157">
        <f>ROUND(E68*J68,2)</f>
        <v>0</v>
      </c>
      <c r="L68" s="157">
        <v>21</v>
      </c>
      <c r="M68" s="157">
        <f>G68*(1+L68/100)</f>
        <v>0</v>
      </c>
      <c r="N68" s="156">
        <v>0</v>
      </c>
      <c r="O68" s="156">
        <f>ROUND(E68*N68,2)</f>
        <v>0</v>
      </c>
      <c r="P68" s="156">
        <v>1.4E-2</v>
      </c>
      <c r="Q68" s="156">
        <f>ROUND(E68*P68,2)</f>
        <v>2.57</v>
      </c>
      <c r="R68" s="157"/>
      <c r="S68" s="157" t="s">
        <v>142</v>
      </c>
      <c r="T68" s="157" t="s">
        <v>142</v>
      </c>
      <c r="U68" s="157">
        <v>0.08</v>
      </c>
      <c r="V68" s="157">
        <f>ROUND(E68*U68,2)</f>
        <v>14.67</v>
      </c>
      <c r="W68" s="157"/>
      <c r="X68" s="157" t="s">
        <v>122</v>
      </c>
      <c r="Y68" s="157" t="s">
        <v>123</v>
      </c>
      <c r="Z68" s="146"/>
      <c r="AA68" s="146"/>
      <c r="AB68" s="146"/>
      <c r="AC68" s="146"/>
      <c r="AD68" s="146"/>
      <c r="AE68" s="146"/>
      <c r="AF68" s="146"/>
      <c r="AG68" s="146" t="s">
        <v>124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2" x14ac:dyDescent="0.2">
      <c r="A69" s="153"/>
      <c r="B69" s="154"/>
      <c r="C69" s="186" t="s">
        <v>219</v>
      </c>
      <c r="D69" s="159"/>
      <c r="E69" s="160">
        <v>183.4</v>
      </c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6"/>
      <c r="AA69" s="146"/>
      <c r="AB69" s="146"/>
      <c r="AC69" s="146"/>
      <c r="AD69" s="146"/>
      <c r="AE69" s="146"/>
      <c r="AF69" s="146"/>
      <c r="AG69" s="146" t="s">
        <v>136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70">
        <v>32</v>
      </c>
      <c r="B70" s="171" t="s">
        <v>220</v>
      </c>
      <c r="C70" s="185" t="s">
        <v>221</v>
      </c>
      <c r="D70" s="172" t="s">
        <v>180</v>
      </c>
      <c r="E70" s="173">
        <v>199.2</v>
      </c>
      <c r="F70" s="174"/>
      <c r="G70" s="175">
        <f>ROUND(E70*F70,2)</f>
        <v>0</v>
      </c>
      <c r="H70" s="158"/>
      <c r="I70" s="157">
        <f>ROUND(E70*H70,2)</f>
        <v>0</v>
      </c>
      <c r="J70" s="158"/>
      <c r="K70" s="157">
        <f>ROUND(E70*J70,2)</f>
        <v>0</v>
      </c>
      <c r="L70" s="157">
        <v>21</v>
      </c>
      <c r="M70" s="157">
        <f>G70*(1+L70/100)</f>
        <v>0</v>
      </c>
      <c r="N70" s="156">
        <v>1.6000000000000001E-4</v>
      </c>
      <c r="O70" s="156">
        <f>ROUND(E70*N70,2)</f>
        <v>0.03</v>
      </c>
      <c r="P70" s="156">
        <v>4.4999999999999998E-2</v>
      </c>
      <c r="Q70" s="156">
        <f>ROUND(E70*P70,2)</f>
        <v>8.9600000000000009</v>
      </c>
      <c r="R70" s="157"/>
      <c r="S70" s="157" t="s">
        <v>142</v>
      </c>
      <c r="T70" s="157" t="s">
        <v>142</v>
      </c>
      <c r="U70" s="157">
        <v>0.246</v>
      </c>
      <c r="V70" s="157">
        <f>ROUND(E70*U70,2)</f>
        <v>49</v>
      </c>
      <c r="W70" s="157"/>
      <c r="X70" s="157" t="s">
        <v>122</v>
      </c>
      <c r="Y70" s="157" t="s">
        <v>123</v>
      </c>
      <c r="Z70" s="146"/>
      <c r="AA70" s="146"/>
      <c r="AB70" s="146"/>
      <c r="AC70" s="146"/>
      <c r="AD70" s="146"/>
      <c r="AE70" s="146"/>
      <c r="AF70" s="146"/>
      <c r="AG70" s="146" t="s">
        <v>124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2" x14ac:dyDescent="0.2">
      <c r="A71" s="153"/>
      <c r="B71" s="154"/>
      <c r="C71" s="186" t="s">
        <v>222</v>
      </c>
      <c r="D71" s="159"/>
      <c r="E71" s="160">
        <v>199.2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6"/>
      <c r="AA71" s="146"/>
      <c r="AB71" s="146"/>
      <c r="AC71" s="146"/>
      <c r="AD71" s="146"/>
      <c r="AE71" s="146"/>
      <c r="AF71" s="146"/>
      <c r="AG71" s="146" t="s">
        <v>136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ht="22.5" outlineLevel="1" x14ac:dyDescent="0.2">
      <c r="A72" s="170">
        <v>33</v>
      </c>
      <c r="B72" s="171" t="s">
        <v>223</v>
      </c>
      <c r="C72" s="185" t="s">
        <v>224</v>
      </c>
      <c r="D72" s="172" t="s">
        <v>151</v>
      </c>
      <c r="E72" s="173">
        <v>10.259</v>
      </c>
      <c r="F72" s="174"/>
      <c r="G72" s="175">
        <f>ROUND(E72*F72,2)</f>
        <v>0</v>
      </c>
      <c r="H72" s="158"/>
      <c r="I72" s="157">
        <f>ROUND(E72*H72,2)</f>
        <v>0</v>
      </c>
      <c r="J72" s="158"/>
      <c r="K72" s="157">
        <f>ROUND(E72*J72,2)</f>
        <v>0</v>
      </c>
      <c r="L72" s="157">
        <v>21</v>
      </c>
      <c r="M72" s="157">
        <f>G72*(1+L72/100)</f>
        <v>0</v>
      </c>
      <c r="N72" s="156">
        <v>3.1099999999999999E-3</v>
      </c>
      <c r="O72" s="156">
        <f>ROUND(E72*N72,2)</f>
        <v>0.03</v>
      </c>
      <c r="P72" s="156">
        <v>0</v>
      </c>
      <c r="Q72" s="156">
        <f>ROUND(E72*P72,2)</f>
        <v>0</v>
      </c>
      <c r="R72" s="157"/>
      <c r="S72" s="157" t="s">
        <v>142</v>
      </c>
      <c r="T72" s="157" t="s">
        <v>142</v>
      </c>
      <c r="U72" s="157">
        <v>0</v>
      </c>
      <c r="V72" s="157">
        <f>ROUND(E72*U72,2)</f>
        <v>0</v>
      </c>
      <c r="W72" s="157"/>
      <c r="X72" s="157" t="s">
        <v>122</v>
      </c>
      <c r="Y72" s="157" t="s">
        <v>123</v>
      </c>
      <c r="Z72" s="146"/>
      <c r="AA72" s="146"/>
      <c r="AB72" s="146"/>
      <c r="AC72" s="146"/>
      <c r="AD72" s="146"/>
      <c r="AE72" s="146"/>
      <c r="AF72" s="146"/>
      <c r="AG72" s="146" t="s">
        <v>124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2" x14ac:dyDescent="0.2">
      <c r="A73" s="153"/>
      <c r="B73" s="154"/>
      <c r="C73" s="186" t="s">
        <v>225</v>
      </c>
      <c r="D73" s="159"/>
      <c r="E73" s="160">
        <v>0.38400000000000001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6"/>
      <c r="AA73" s="146"/>
      <c r="AB73" s="146"/>
      <c r="AC73" s="146"/>
      <c r="AD73" s="146"/>
      <c r="AE73" s="146"/>
      <c r="AF73" s="146"/>
      <c r="AG73" s="146" t="s">
        <v>136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3" x14ac:dyDescent="0.2">
      <c r="A74" s="153"/>
      <c r="B74" s="154"/>
      <c r="C74" s="186" t="s">
        <v>226</v>
      </c>
      <c r="D74" s="159"/>
      <c r="E74" s="160">
        <v>4.1184000000000003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6"/>
      <c r="AA74" s="146"/>
      <c r="AB74" s="146"/>
      <c r="AC74" s="146"/>
      <c r="AD74" s="146"/>
      <c r="AE74" s="146"/>
      <c r="AF74" s="146"/>
      <c r="AG74" s="146" t="s">
        <v>136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3" x14ac:dyDescent="0.2">
      <c r="A75" s="153"/>
      <c r="B75" s="154"/>
      <c r="C75" s="186" t="s">
        <v>227</v>
      </c>
      <c r="D75" s="159"/>
      <c r="E75" s="160">
        <v>2.7456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6"/>
      <c r="AA75" s="146"/>
      <c r="AB75" s="146"/>
      <c r="AC75" s="146"/>
      <c r="AD75" s="146"/>
      <c r="AE75" s="146"/>
      <c r="AF75" s="146"/>
      <c r="AG75" s="146" t="s">
        <v>136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3" x14ac:dyDescent="0.2">
      <c r="A76" s="153"/>
      <c r="B76" s="154"/>
      <c r="C76" s="186" t="s">
        <v>228</v>
      </c>
      <c r="D76" s="159"/>
      <c r="E76" s="160"/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6"/>
      <c r="AA76" s="146"/>
      <c r="AB76" s="146"/>
      <c r="AC76" s="146"/>
      <c r="AD76" s="146"/>
      <c r="AE76" s="146"/>
      <c r="AF76" s="146"/>
      <c r="AG76" s="146" t="s">
        <v>136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3" x14ac:dyDescent="0.2">
      <c r="A77" s="153"/>
      <c r="B77" s="154"/>
      <c r="C77" s="186" t="s">
        <v>229</v>
      </c>
      <c r="D77" s="159"/>
      <c r="E77" s="160">
        <v>2.7509999999999999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6"/>
      <c r="AA77" s="146"/>
      <c r="AB77" s="146"/>
      <c r="AC77" s="146"/>
      <c r="AD77" s="146"/>
      <c r="AE77" s="146"/>
      <c r="AF77" s="146"/>
      <c r="AG77" s="146" t="s">
        <v>136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3" x14ac:dyDescent="0.2">
      <c r="A78" s="153"/>
      <c r="B78" s="154"/>
      <c r="C78" s="186" t="s">
        <v>230</v>
      </c>
      <c r="D78" s="159"/>
      <c r="E78" s="160"/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6"/>
      <c r="AA78" s="146"/>
      <c r="AB78" s="146"/>
      <c r="AC78" s="146"/>
      <c r="AD78" s="146"/>
      <c r="AE78" s="146"/>
      <c r="AF78" s="146"/>
      <c r="AG78" s="146" t="s">
        <v>136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3" x14ac:dyDescent="0.2">
      <c r="A79" s="153"/>
      <c r="B79" s="154"/>
      <c r="C79" s="186" t="s">
        <v>231</v>
      </c>
      <c r="D79" s="159"/>
      <c r="E79" s="160">
        <v>0.26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6"/>
      <c r="AA79" s="146"/>
      <c r="AB79" s="146"/>
      <c r="AC79" s="146"/>
      <c r="AD79" s="146"/>
      <c r="AE79" s="146"/>
      <c r="AF79" s="146"/>
      <c r="AG79" s="146" t="s">
        <v>136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76">
        <v>34</v>
      </c>
      <c r="B80" s="177" t="s">
        <v>232</v>
      </c>
      <c r="C80" s="184" t="s">
        <v>233</v>
      </c>
      <c r="D80" s="178" t="s">
        <v>151</v>
      </c>
      <c r="E80" s="179">
        <v>10.259</v>
      </c>
      <c r="F80" s="180"/>
      <c r="G80" s="181">
        <f>ROUND(E80*F80,2)</f>
        <v>0</v>
      </c>
      <c r="H80" s="158"/>
      <c r="I80" s="157">
        <f>ROUND(E80*H80,2)</f>
        <v>0</v>
      </c>
      <c r="J80" s="158"/>
      <c r="K80" s="157">
        <f>ROUND(E80*J80,2)</f>
        <v>0</v>
      </c>
      <c r="L80" s="157">
        <v>21</v>
      </c>
      <c r="M80" s="157">
        <f>G80*(1+L80/100)</f>
        <v>0</v>
      </c>
      <c r="N80" s="156">
        <v>1.6500000000000001E-2</v>
      </c>
      <c r="O80" s="156">
        <f>ROUND(E80*N80,2)</f>
        <v>0.17</v>
      </c>
      <c r="P80" s="156">
        <v>0</v>
      </c>
      <c r="Q80" s="156">
        <f>ROUND(E80*P80,2)</f>
        <v>0</v>
      </c>
      <c r="R80" s="157"/>
      <c r="S80" s="157" t="s">
        <v>142</v>
      </c>
      <c r="T80" s="157" t="s">
        <v>142</v>
      </c>
      <c r="U80" s="157">
        <v>0</v>
      </c>
      <c r="V80" s="157">
        <f>ROUND(E80*U80,2)</f>
        <v>0</v>
      </c>
      <c r="W80" s="157"/>
      <c r="X80" s="157" t="s">
        <v>122</v>
      </c>
      <c r="Y80" s="157" t="s">
        <v>123</v>
      </c>
      <c r="Z80" s="146"/>
      <c r="AA80" s="146"/>
      <c r="AB80" s="146"/>
      <c r="AC80" s="146"/>
      <c r="AD80" s="146"/>
      <c r="AE80" s="146"/>
      <c r="AF80" s="146"/>
      <c r="AG80" s="146" t="s">
        <v>124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ht="22.5" outlineLevel="1" x14ac:dyDescent="0.2">
      <c r="A81" s="176">
        <v>35</v>
      </c>
      <c r="B81" s="177" t="s">
        <v>234</v>
      </c>
      <c r="C81" s="184" t="s">
        <v>235</v>
      </c>
      <c r="D81" s="178" t="s">
        <v>134</v>
      </c>
      <c r="E81" s="179">
        <v>91.7</v>
      </c>
      <c r="F81" s="180"/>
      <c r="G81" s="181">
        <f>ROUND(E81*F81,2)</f>
        <v>0</v>
      </c>
      <c r="H81" s="158"/>
      <c r="I81" s="157">
        <f>ROUND(E81*H81,2)</f>
        <v>0</v>
      </c>
      <c r="J81" s="158"/>
      <c r="K81" s="157">
        <f>ROUND(E81*J81,2)</f>
        <v>0</v>
      </c>
      <c r="L81" s="157">
        <v>21</v>
      </c>
      <c r="M81" s="157">
        <f>G81*(1+L81/100)</f>
        <v>0</v>
      </c>
      <c r="N81" s="156">
        <v>1.426E-2</v>
      </c>
      <c r="O81" s="156">
        <f>ROUND(E81*N81,2)</f>
        <v>1.31</v>
      </c>
      <c r="P81" s="156">
        <v>0</v>
      </c>
      <c r="Q81" s="156">
        <f>ROUND(E81*P81,2)</f>
        <v>0</v>
      </c>
      <c r="R81" s="157"/>
      <c r="S81" s="157" t="s">
        <v>120</v>
      </c>
      <c r="T81" s="157" t="s">
        <v>164</v>
      </c>
      <c r="U81" s="157">
        <v>0.153</v>
      </c>
      <c r="V81" s="157">
        <f>ROUND(E81*U81,2)</f>
        <v>14.03</v>
      </c>
      <c r="W81" s="157"/>
      <c r="X81" s="157" t="s">
        <v>122</v>
      </c>
      <c r="Y81" s="157" t="s">
        <v>123</v>
      </c>
      <c r="Z81" s="146"/>
      <c r="AA81" s="146"/>
      <c r="AB81" s="146"/>
      <c r="AC81" s="146"/>
      <c r="AD81" s="146"/>
      <c r="AE81" s="146"/>
      <c r="AF81" s="146"/>
      <c r="AG81" s="146" t="s">
        <v>124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ht="22.5" outlineLevel="1" x14ac:dyDescent="0.2">
      <c r="A82" s="170">
        <v>36</v>
      </c>
      <c r="B82" s="171" t="s">
        <v>236</v>
      </c>
      <c r="C82" s="185" t="s">
        <v>237</v>
      </c>
      <c r="D82" s="172" t="s">
        <v>180</v>
      </c>
      <c r="E82" s="173">
        <v>25.74</v>
      </c>
      <c r="F82" s="174"/>
      <c r="G82" s="175">
        <f>ROUND(E82*F82,2)</f>
        <v>0</v>
      </c>
      <c r="H82" s="158"/>
      <c r="I82" s="157">
        <f>ROUND(E82*H82,2)</f>
        <v>0</v>
      </c>
      <c r="J82" s="158"/>
      <c r="K82" s="157">
        <f>ROUND(E82*J82,2)</f>
        <v>0</v>
      </c>
      <c r="L82" s="157">
        <v>21</v>
      </c>
      <c r="M82" s="157">
        <f>G82*(1+L82/100)</f>
        <v>0</v>
      </c>
      <c r="N82" s="156">
        <v>1.6000000000000001E-4</v>
      </c>
      <c r="O82" s="156">
        <f>ROUND(E82*N82,2)</f>
        <v>0</v>
      </c>
      <c r="P82" s="156">
        <v>0</v>
      </c>
      <c r="Q82" s="156">
        <f>ROUND(E82*P82,2)</f>
        <v>0</v>
      </c>
      <c r="R82" s="157"/>
      <c r="S82" s="157" t="s">
        <v>120</v>
      </c>
      <c r="T82" s="157" t="s">
        <v>164</v>
      </c>
      <c r="U82" s="157">
        <v>0.11799999999999999</v>
      </c>
      <c r="V82" s="157">
        <f>ROUND(E82*U82,2)</f>
        <v>3.04</v>
      </c>
      <c r="W82" s="157"/>
      <c r="X82" s="157" t="s">
        <v>122</v>
      </c>
      <c r="Y82" s="157" t="s">
        <v>123</v>
      </c>
      <c r="Z82" s="146"/>
      <c r="AA82" s="146"/>
      <c r="AB82" s="146"/>
      <c r="AC82" s="146"/>
      <c r="AD82" s="146"/>
      <c r="AE82" s="146"/>
      <c r="AF82" s="146"/>
      <c r="AG82" s="146" t="s">
        <v>124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2" x14ac:dyDescent="0.2">
      <c r="A83" s="153"/>
      <c r="B83" s="154"/>
      <c r="C83" s="186" t="s">
        <v>238</v>
      </c>
      <c r="D83" s="159"/>
      <c r="E83" s="160"/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6"/>
      <c r="AA83" s="146"/>
      <c r="AB83" s="146"/>
      <c r="AC83" s="146"/>
      <c r="AD83" s="146"/>
      <c r="AE83" s="146"/>
      <c r="AF83" s="146"/>
      <c r="AG83" s="146" t="s">
        <v>136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3" x14ac:dyDescent="0.2">
      <c r="A84" s="153"/>
      <c r="B84" s="154"/>
      <c r="C84" s="186" t="s">
        <v>239</v>
      </c>
      <c r="D84" s="159"/>
      <c r="E84" s="160">
        <v>25.74</v>
      </c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6"/>
      <c r="AA84" s="146"/>
      <c r="AB84" s="146"/>
      <c r="AC84" s="146"/>
      <c r="AD84" s="146"/>
      <c r="AE84" s="146"/>
      <c r="AF84" s="146"/>
      <c r="AG84" s="146" t="s">
        <v>136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ht="22.5" outlineLevel="1" x14ac:dyDescent="0.2">
      <c r="A85" s="170">
        <v>37</v>
      </c>
      <c r="B85" s="171" t="s">
        <v>240</v>
      </c>
      <c r="C85" s="185" t="s">
        <v>241</v>
      </c>
      <c r="D85" s="172" t="s">
        <v>180</v>
      </c>
      <c r="E85" s="173">
        <v>11.35</v>
      </c>
      <c r="F85" s="174"/>
      <c r="G85" s="175">
        <f>ROUND(E85*F85,2)</f>
        <v>0</v>
      </c>
      <c r="H85" s="158"/>
      <c r="I85" s="157">
        <f>ROUND(E85*H85,2)</f>
        <v>0</v>
      </c>
      <c r="J85" s="158"/>
      <c r="K85" s="157">
        <f>ROUND(E85*J85,2)</f>
        <v>0</v>
      </c>
      <c r="L85" s="157">
        <v>21</v>
      </c>
      <c r="M85" s="157">
        <f>G85*(1+L85/100)</f>
        <v>0</v>
      </c>
      <c r="N85" s="156">
        <v>1.6000000000000001E-4</v>
      </c>
      <c r="O85" s="156">
        <f>ROUND(E85*N85,2)</f>
        <v>0</v>
      </c>
      <c r="P85" s="156">
        <v>0</v>
      </c>
      <c r="Q85" s="156">
        <f>ROUND(E85*P85,2)</f>
        <v>0</v>
      </c>
      <c r="R85" s="157"/>
      <c r="S85" s="157" t="s">
        <v>120</v>
      </c>
      <c r="T85" s="157" t="s">
        <v>121</v>
      </c>
      <c r="U85" s="157">
        <v>0.24399999999999999</v>
      </c>
      <c r="V85" s="157">
        <f>ROUND(E85*U85,2)</f>
        <v>2.77</v>
      </c>
      <c r="W85" s="157"/>
      <c r="X85" s="157" t="s">
        <v>122</v>
      </c>
      <c r="Y85" s="157" t="s">
        <v>123</v>
      </c>
      <c r="Z85" s="146"/>
      <c r="AA85" s="146"/>
      <c r="AB85" s="146"/>
      <c r="AC85" s="146"/>
      <c r="AD85" s="146"/>
      <c r="AE85" s="146"/>
      <c r="AF85" s="146"/>
      <c r="AG85" s="146" t="s">
        <v>124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2" x14ac:dyDescent="0.2">
      <c r="A86" s="153"/>
      <c r="B86" s="154"/>
      <c r="C86" s="186" t="s">
        <v>242</v>
      </c>
      <c r="D86" s="159"/>
      <c r="E86" s="160"/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6"/>
      <c r="AA86" s="146"/>
      <c r="AB86" s="146"/>
      <c r="AC86" s="146"/>
      <c r="AD86" s="146"/>
      <c r="AE86" s="146"/>
      <c r="AF86" s="146"/>
      <c r="AG86" s="146" t="s">
        <v>136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3" x14ac:dyDescent="0.2">
      <c r="A87" s="153"/>
      <c r="B87" s="154"/>
      <c r="C87" s="186" t="s">
        <v>243</v>
      </c>
      <c r="D87" s="159"/>
      <c r="E87" s="160">
        <v>11.35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6"/>
      <c r="AA87" s="146"/>
      <c r="AB87" s="146"/>
      <c r="AC87" s="146"/>
      <c r="AD87" s="146"/>
      <c r="AE87" s="146"/>
      <c r="AF87" s="146"/>
      <c r="AG87" s="146" t="s">
        <v>136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22.5" outlineLevel="1" x14ac:dyDescent="0.2">
      <c r="A88" s="170">
        <v>38</v>
      </c>
      <c r="B88" s="171" t="s">
        <v>244</v>
      </c>
      <c r="C88" s="185" t="s">
        <v>245</v>
      </c>
      <c r="D88" s="172" t="s">
        <v>180</v>
      </c>
      <c r="E88" s="173">
        <v>112.56</v>
      </c>
      <c r="F88" s="174"/>
      <c r="G88" s="175">
        <f>ROUND(E88*F88,2)</f>
        <v>0</v>
      </c>
      <c r="H88" s="158"/>
      <c r="I88" s="157">
        <f>ROUND(E88*H88,2)</f>
        <v>0</v>
      </c>
      <c r="J88" s="158"/>
      <c r="K88" s="157">
        <f>ROUND(E88*J88,2)</f>
        <v>0</v>
      </c>
      <c r="L88" s="157">
        <v>21</v>
      </c>
      <c r="M88" s="157">
        <f>G88*(1+L88/100)</f>
        <v>0</v>
      </c>
      <c r="N88" s="156">
        <v>1.6000000000000001E-4</v>
      </c>
      <c r="O88" s="156">
        <f>ROUND(E88*N88,2)</f>
        <v>0.02</v>
      </c>
      <c r="P88" s="156">
        <v>0</v>
      </c>
      <c r="Q88" s="156">
        <f>ROUND(E88*P88,2)</f>
        <v>0</v>
      </c>
      <c r="R88" s="157"/>
      <c r="S88" s="157" t="s">
        <v>120</v>
      </c>
      <c r="T88" s="157" t="s">
        <v>121</v>
      </c>
      <c r="U88" s="157">
        <v>0.28399999999999997</v>
      </c>
      <c r="V88" s="157">
        <f>ROUND(E88*U88,2)</f>
        <v>31.97</v>
      </c>
      <c r="W88" s="157"/>
      <c r="X88" s="157" t="s">
        <v>122</v>
      </c>
      <c r="Y88" s="157" t="s">
        <v>123</v>
      </c>
      <c r="Z88" s="146"/>
      <c r="AA88" s="146"/>
      <c r="AB88" s="146"/>
      <c r="AC88" s="146"/>
      <c r="AD88" s="146"/>
      <c r="AE88" s="146"/>
      <c r="AF88" s="146"/>
      <c r="AG88" s="146" t="s">
        <v>124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 x14ac:dyDescent="0.2">
      <c r="A89" s="153"/>
      <c r="B89" s="154"/>
      <c r="C89" s="186" t="s">
        <v>246</v>
      </c>
      <c r="D89" s="159"/>
      <c r="E89" s="160">
        <v>67.8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6"/>
      <c r="AA89" s="146"/>
      <c r="AB89" s="146"/>
      <c r="AC89" s="146"/>
      <c r="AD89" s="146"/>
      <c r="AE89" s="146"/>
      <c r="AF89" s="146"/>
      <c r="AG89" s="146" t="s">
        <v>136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3" x14ac:dyDescent="0.2">
      <c r="A90" s="153"/>
      <c r="B90" s="154"/>
      <c r="C90" s="186" t="s">
        <v>247</v>
      </c>
      <c r="D90" s="159"/>
      <c r="E90" s="160">
        <v>44.76</v>
      </c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6"/>
      <c r="AA90" s="146"/>
      <c r="AB90" s="146"/>
      <c r="AC90" s="146"/>
      <c r="AD90" s="146"/>
      <c r="AE90" s="146"/>
      <c r="AF90" s="146"/>
      <c r="AG90" s="146" t="s">
        <v>136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ht="22.5" outlineLevel="1" x14ac:dyDescent="0.2">
      <c r="A91" s="170">
        <v>39</v>
      </c>
      <c r="B91" s="171" t="s">
        <v>248</v>
      </c>
      <c r="C91" s="185" t="s">
        <v>249</v>
      </c>
      <c r="D91" s="172" t="s">
        <v>134</v>
      </c>
      <c r="E91" s="173">
        <v>1.8</v>
      </c>
      <c r="F91" s="174"/>
      <c r="G91" s="175">
        <f>ROUND(E91*F91,2)</f>
        <v>0</v>
      </c>
      <c r="H91" s="158"/>
      <c r="I91" s="157">
        <f>ROUND(E91*H91,2)</f>
        <v>0</v>
      </c>
      <c r="J91" s="158"/>
      <c r="K91" s="157">
        <f>ROUND(E91*J91,2)</f>
        <v>0</v>
      </c>
      <c r="L91" s="157">
        <v>21</v>
      </c>
      <c r="M91" s="157">
        <f>G91*(1+L91/100)</f>
        <v>0</v>
      </c>
      <c r="N91" s="156">
        <v>0</v>
      </c>
      <c r="O91" s="156">
        <f>ROUND(E91*N91,2)</f>
        <v>0</v>
      </c>
      <c r="P91" s="156">
        <v>0</v>
      </c>
      <c r="Q91" s="156">
        <f>ROUND(E91*P91,2)</f>
        <v>0</v>
      </c>
      <c r="R91" s="157"/>
      <c r="S91" s="157" t="s">
        <v>120</v>
      </c>
      <c r="T91" s="157" t="s">
        <v>121</v>
      </c>
      <c r="U91" s="157">
        <v>0</v>
      </c>
      <c r="V91" s="157">
        <f>ROUND(E91*U91,2)</f>
        <v>0</v>
      </c>
      <c r="W91" s="157"/>
      <c r="X91" s="157" t="s">
        <v>122</v>
      </c>
      <c r="Y91" s="157" t="s">
        <v>123</v>
      </c>
      <c r="Z91" s="146"/>
      <c r="AA91" s="146"/>
      <c r="AB91" s="146"/>
      <c r="AC91" s="146"/>
      <c r="AD91" s="146"/>
      <c r="AE91" s="146"/>
      <c r="AF91" s="146"/>
      <c r="AG91" s="146" t="s">
        <v>124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2" x14ac:dyDescent="0.2">
      <c r="A92" s="153"/>
      <c r="B92" s="154"/>
      <c r="C92" s="186" t="s">
        <v>250</v>
      </c>
      <c r="D92" s="159"/>
      <c r="E92" s="160">
        <v>1.8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6"/>
      <c r="AA92" s="146"/>
      <c r="AB92" s="146"/>
      <c r="AC92" s="146"/>
      <c r="AD92" s="146"/>
      <c r="AE92" s="146"/>
      <c r="AF92" s="146"/>
      <c r="AG92" s="146" t="s">
        <v>136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ht="22.5" outlineLevel="1" x14ac:dyDescent="0.2">
      <c r="A93" s="170">
        <v>40</v>
      </c>
      <c r="B93" s="171" t="s">
        <v>251</v>
      </c>
      <c r="C93" s="185" t="s">
        <v>252</v>
      </c>
      <c r="D93" s="172" t="s">
        <v>151</v>
      </c>
      <c r="E93" s="173">
        <v>0.25740000000000002</v>
      </c>
      <c r="F93" s="174"/>
      <c r="G93" s="175">
        <f>ROUND(E93*F93,2)</f>
        <v>0</v>
      </c>
      <c r="H93" s="158"/>
      <c r="I93" s="157">
        <f>ROUND(E93*H93,2)</f>
        <v>0</v>
      </c>
      <c r="J93" s="158"/>
      <c r="K93" s="157">
        <f>ROUND(E93*J93,2)</f>
        <v>0</v>
      </c>
      <c r="L93" s="157">
        <v>21</v>
      </c>
      <c r="M93" s="157">
        <f>G93*(1+L93/100)</f>
        <v>0</v>
      </c>
      <c r="N93" s="156">
        <v>0.55000000000000004</v>
      </c>
      <c r="O93" s="156">
        <f>ROUND(E93*N93,2)</f>
        <v>0.14000000000000001</v>
      </c>
      <c r="P93" s="156">
        <v>0</v>
      </c>
      <c r="Q93" s="156">
        <f>ROUND(E93*P93,2)</f>
        <v>0</v>
      </c>
      <c r="R93" s="157" t="s">
        <v>200</v>
      </c>
      <c r="S93" s="157" t="s">
        <v>142</v>
      </c>
      <c r="T93" s="157" t="s">
        <v>142</v>
      </c>
      <c r="U93" s="157">
        <v>0</v>
      </c>
      <c r="V93" s="157">
        <f>ROUND(E93*U93,2)</f>
        <v>0</v>
      </c>
      <c r="W93" s="157"/>
      <c r="X93" s="157" t="s">
        <v>201</v>
      </c>
      <c r="Y93" s="157" t="s">
        <v>123</v>
      </c>
      <c r="Z93" s="146"/>
      <c r="AA93" s="146"/>
      <c r="AB93" s="146"/>
      <c r="AC93" s="146"/>
      <c r="AD93" s="146"/>
      <c r="AE93" s="146"/>
      <c r="AF93" s="146"/>
      <c r="AG93" s="146" t="s">
        <v>202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2" x14ac:dyDescent="0.2">
      <c r="A94" s="153"/>
      <c r="B94" s="154"/>
      <c r="C94" s="186" t="s">
        <v>253</v>
      </c>
      <c r="D94" s="159"/>
      <c r="E94" s="160">
        <v>0.25740000000000002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6"/>
      <c r="AA94" s="146"/>
      <c r="AB94" s="146"/>
      <c r="AC94" s="146"/>
      <c r="AD94" s="146"/>
      <c r="AE94" s="146"/>
      <c r="AF94" s="146"/>
      <c r="AG94" s="146" t="s">
        <v>136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 x14ac:dyDescent="0.2">
      <c r="A95" s="170">
        <v>41</v>
      </c>
      <c r="B95" s="171" t="s">
        <v>254</v>
      </c>
      <c r="C95" s="185" t="s">
        <v>255</v>
      </c>
      <c r="D95" s="172" t="s">
        <v>151</v>
      </c>
      <c r="E95" s="173">
        <v>0.38400000000000001</v>
      </c>
      <c r="F95" s="174"/>
      <c r="G95" s="175">
        <f>ROUND(E95*F95,2)</f>
        <v>0</v>
      </c>
      <c r="H95" s="158"/>
      <c r="I95" s="157">
        <f>ROUND(E95*H95,2)</f>
        <v>0</v>
      </c>
      <c r="J95" s="158"/>
      <c r="K95" s="157">
        <f>ROUND(E95*J95,2)</f>
        <v>0</v>
      </c>
      <c r="L95" s="157">
        <v>21</v>
      </c>
      <c r="M95" s="157">
        <f>G95*(1+L95/100)</f>
        <v>0</v>
      </c>
      <c r="N95" s="156">
        <v>0.55000000000000004</v>
      </c>
      <c r="O95" s="156">
        <f>ROUND(E95*N95,2)</f>
        <v>0.21</v>
      </c>
      <c r="P95" s="156">
        <v>0</v>
      </c>
      <c r="Q95" s="156">
        <f>ROUND(E95*P95,2)</f>
        <v>0</v>
      </c>
      <c r="R95" s="157"/>
      <c r="S95" s="157" t="s">
        <v>120</v>
      </c>
      <c r="T95" s="157" t="s">
        <v>164</v>
      </c>
      <c r="U95" s="157">
        <v>0</v>
      </c>
      <c r="V95" s="157">
        <f>ROUND(E95*U95,2)</f>
        <v>0</v>
      </c>
      <c r="W95" s="157"/>
      <c r="X95" s="157" t="s">
        <v>201</v>
      </c>
      <c r="Y95" s="157" t="s">
        <v>123</v>
      </c>
      <c r="Z95" s="146"/>
      <c r="AA95" s="146"/>
      <c r="AB95" s="146"/>
      <c r="AC95" s="146"/>
      <c r="AD95" s="146"/>
      <c r="AE95" s="146"/>
      <c r="AF95" s="146"/>
      <c r="AG95" s="146" t="s">
        <v>202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2" x14ac:dyDescent="0.2">
      <c r="A96" s="153"/>
      <c r="B96" s="154"/>
      <c r="C96" s="186" t="s">
        <v>225</v>
      </c>
      <c r="D96" s="159"/>
      <c r="E96" s="160">
        <v>0.38400000000000001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6"/>
      <c r="AA96" s="146"/>
      <c r="AB96" s="146"/>
      <c r="AC96" s="146"/>
      <c r="AD96" s="146"/>
      <c r="AE96" s="146"/>
      <c r="AF96" s="146"/>
      <c r="AG96" s="146" t="s">
        <v>136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 x14ac:dyDescent="0.2">
      <c r="A97" s="170">
        <v>42</v>
      </c>
      <c r="B97" s="171" t="s">
        <v>256</v>
      </c>
      <c r="C97" s="185" t="s">
        <v>257</v>
      </c>
      <c r="D97" s="172" t="s">
        <v>151</v>
      </c>
      <c r="E97" s="173">
        <v>6.8639999999999999</v>
      </c>
      <c r="F97" s="174"/>
      <c r="G97" s="175">
        <f>ROUND(E97*F97,2)</f>
        <v>0</v>
      </c>
      <c r="H97" s="158"/>
      <c r="I97" s="157">
        <f>ROUND(E97*H97,2)</f>
        <v>0</v>
      </c>
      <c r="J97" s="158"/>
      <c r="K97" s="157">
        <f>ROUND(E97*J97,2)</f>
        <v>0</v>
      </c>
      <c r="L97" s="157">
        <v>21</v>
      </c>
      <c r="M97" s="157">
        <f>G97*(1+L97/100)</f>
        <v>0</v>
      </c>
      <c r="N97" s="156">
        <v>0.55000000000000004</v>
      </c>
      <c r="O97" s="156">
        <f>ROUND(E97*N97,2)</f>
        <v>3.78</v>
      </c>
      <c r="P97" s="156">
        <v>0</v>
      </c>
      <c r="Q97" s="156">
        <f>ROUND(E97*P97,2)</f>
        <v>0</v>
      </c>
      <c r="R97" s="157"/>
      <c r="S97" s="157" t="s">
        <v>120</v>
      </c>
      <c r="T97" s="157" t="s">
        <v>164</v>
      </c>
      <c r="U97" s="157">
        <v>0</v>
      </c>
      <c r="V97" s="157">
        <f>ROUND(E97*U97,2)</f>
        <v>0</v>
      </c>
      <c r="W97" s="157"/>
      <c r="X97" s="157" t="s">
        <v>201</v>
      </c>
      <c r="Y97" s="157" t="s">
        <v>123</v>
      </c>
      <c r="Z97" s="146"/>
      <c r="AA97" s="146"/>
      <c r="AB97" s="146"/>
      <c r="AC97" s="146"/>
      <c r="AD97" s="146"/>
      <c r="AE97" s="146"/>
      <c r="AF97" s="146"/>
      <c r="AG97" s="146" t="s">
        <v>202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2" x14ac:dyDescent="0.2">
      <c r="A98" s="153"/>
      <c r="B98" s="154"/>
      <c r="C98" s="186" t="s">
        <v>226</v>
      </c>
      <c r="D98" s="159"/>
      <c r="E98" s="160">
        <v>4.1184000000000003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6"/>
      <c r="AA98" s="146"/>
      <c r="AB98" s="146"/>
      <c r="AC98" s="146"/>
      <c r="AD98" s="146"/>
      <c r="AE98" s="146"/>
      <c r="AF98" s="146"/>
      <c r="AG98" s="146" t="s">
        <v>136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3" x14ac:dyDescent="0.2">
      <c r="A99" s="153"/>
      <c r="B99" s="154"/>
      <c r="C99" s="186" t="s">
        <v>227</v>
      </c>
      <c r="D99" s="159"/>
      <c r="E99" s="160">
        <v>2.7456</v>
      </c>
      <c r="F99" s="157"/>
      <c r="G99" s="157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6"/>
      <c r="AA99" s="146"/>
      <c r="AB99" s="146"/>
      <c r="AC99" s="146"/>
      <c r="AD99" s="146"/>
      <c r="AE99" s="146"/>
      <c r="AF99" s="146"/>
      <c r="AG99" s="146" t="s">
        <v>136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ht="22.5" outlineLevel="1" x14ac:dyDescent="0.2">
      <c r="A100" s="153">
        <v>43</v>
      </c>
      <c r="B100" s="154" t="s">
        <v>258</v>
      </c>
      <c r="C100" s="187" t="s">
        <v>259</v>
      </c>
      <c r="D100" s="155" t="s">
        <v>0</v>
      </c>
      <c r="E100" s="182"/>
      <c r="F100" s="158"/>
      <c r="G100" s="157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21</v>
      </c>
      <c r="M100" s="157">
        <f>G100*(1+L100/100)</f>
        <v>0</v>
      </c>
      <c r="N100" s="156">
        <v>0</v>
      </c>
      <c r="O100" s="156">
        <f>ROUND(E100*N100,2)</f>
        <v>0</v>
      </c>
      <c r="P100" s="156">
        <v>0</v>
      </c>
      <c r="Q100" s="156">
        <f>ROUND(E100*P100,2)</f>
        <v>0</v>
      </c>
      <c r="R100" s="157"/>
      <c r="S100" s="157" t="s">
        <v>142</v>
      </c>
      <c r="T100" s="157" t="s">
        <v>142</v>
      </c>
      <c r="U100" s="157">
        <v>0</v>
      </c>
      <c r="V100" s="157">
        <f>ROUND(E100*U100,2)</f>
        <v>0</v>
      </c>
      <c r="W100" s="157"/>
      <c r="X100" s="157" t="s">
        <v>189</v>
      </c>
      <c r="Y100" s="157" t="s">
        <v>123</v>
      </c>
      <c r="Z100" s="146"/>
      <c r="AA100" s="146"/>
      <c r="AB100" s="146"/>
      <c r="AC100" s="146"/>
      <c r="AD100" s="146"/>
      <c r="AE100" s="146"/>
      <c r="AF100" s="146"/>
      <c r="AG100" s="146" t="s">
        <v>190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x14ac:dyDescent="0.2">
      <c r="A101" s="163" t="s">
        <v>115</v>
      </c>
      <c r="B101" s="164" t="s">
        <v>74</v>
      </c>
      <c r="C101" s="183" t="s">
        <v>75</v>
      </c>
      <c r="D101" s="165"/>
      <c r="E101" s="166"/>
      <c r="F101" s="167"/>
      <c r="G101" s="168">
        <f>SUMIF(AG102:AG104,"&lt;&gt;NOR",G102:G104)</f>
        <v>0</v>
      </c>
      <c r="H101" s="162"/>
      <c r="I101" s="162">
        <f>SUM(I102:I104)</f>
        <v>0</v>
      </c>
      <c r="J101" s="162"/>
      <c r="K101" s="162">
        <f>SUM(K102:K104)</f>
        <v>0</v>
      </c>
      <c r="L101" s="162"/>
      <c r="M101" s="162">
        <f>SUM(M102:M104)</f>
        <v>0</v>
      </c>
      <c r="N101" s="161"/>
      <c r="O101" s="161">
        <f>SUM(O102:O104)</f>
        <v>0.88</v>
      </c>
      <c r="P101" s="161"/>
      <c r="Q101" s="161">
        <f>SUM(Q102:Q104)</f>
        <v>1.83</v>
      </c>
      <c r="R101" s="162"/>
      <c r="S101" s="162"/>
      <c r="T101" s="162"/>
      <c r="U101" s="162"/>
      <c r="V101" s="162">
        <f>SUM(V102:V104)</f>
        <v>92.01</v>
      </c>
      <c r="W101" s="162"/>
      <c r="X101" s="162"/>
      <c r="Y101" s="162"/>
      <c r="AG101" t="s">
        <v>116</v>
      </c>
    </row>
    <row r="102" spans="1:60" outlineLevel="1" x14ac:dyDescent="0.2">
      <c r="A102" s="170">
        <v>44</v>
      </c>
      <c r="B102" s="171" t="s">
        <v>260</v>
      </c>
      <c r="C102" s="185" t="s">
        <v>261</v>
      </c>
      <c r="D102" s="172" t="s">
        <v>134</v>
      </c>
      <c r="E102" s="173">
        <v>91.7</v>
      </c>
      <c r="F102" s="174"/>
      <c r="G102" s="175">
        <f>ROUND(E102*F102,2)</f>
        <v>0</v>
      </c>
      <c r="H102" s="158"/>
      <c r="I102" s="157">
        <f>ROUND(E102*H102,2)</f>
        <v>0</v>
      </c>
      <c r="J102" s="158"/>
      <c r="K102" s="157">
        <f>ROUND(E102*J102,2)</f>
        <v>0</v>
      </c>
      <c r="L102" s="157">
        <v>21</v>
      </c>
      <c r="M102" s="157">
        <f>G102*(1+L102/100)</f>
        <v>0</v>
      </c>
      <c r="N102" s="156">
        <v>0</v>
      </c>
      <c r="O102" s="156">
        <f>ROUND(E102*N102,2)</f>
        <v>0</v>
      </c>
      <c r="P102" s="156">
        <v>0.02</v>
      </c>
      <c r="Q102" s="156">
        <f>ROUND(E102*P102,2)</f>
        <v>1.83</v>
      </c>
      <c r="R102" s="157"/>
      <c r="S102" s="157" t="s">
        <v>142</v>
      </c>
      <c r="T102" s="157" t="s">
        <v>142</v>
      </c>
      <c r="U102" s="157">
        <v>0.24</v>
      </c>
      <c r="V102" s="157">
        <f>ROUND(E102*U102,2)</f>
        <v>22.01</v>
      </c>
      <c r="W102" s="157"/>
      <c r="X102" s="157" t="s">
        <v>122</v>
      </c>
      <c r="Y102" s="157" t="s">
        <v>123</v>
      </c>
      <c r="Z102" s="146"/>
      <c r="AA102" s="146"/>
      <c r="AB102" s="146"/>
      <c r="AC102" s="146"/>
      <c r="AD102" s="146"/>
      <c r="AE102" s="146"/>
      <c r="AF102" s="146"/>
      <c r="AG102" s="146" t="s">
        <v>124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2" x14ac:dyDescent="0.2">
      <c r="A103" s="153"/>
      <c r="B103" s="154"/>
      <c r="C103" s="186" t="s">
        <v>159</v>
      </c>
      <c r="D103" s="159"/>
      <c r="E103" s="160">
        <v>91.7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6"/>
      <c r="AA103" s="146"/>
      <c r="AB103" s="146"/>
      <c r="AC103" s="146"/>
      <c r="AD103" s="146"/>
      <c r="AE103" s="146"/>
      <c r="AF103" s="146"/>
      <c r="AG103" s="146" t="s">
        <v>136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ht="22.5" outlineLevel="1" x14ac:dyDescent="0.2">
      <c r="A104" s="176">
        <v>45</v>
      </c>
      <c r="B104" s="177" t="s">
        <v>262</v>
      </c>
      <c r="C104" s="184" t="s">
        <v>263</v>
      </c>
      <c r="D104" s="178" t="s">
        <v>134</v>
      </c>
      <c r="E104" s="179">
        <v>91.7</v>
      </c>
      <c r="F104" s="180"/>
      <c r="G104" s="181">
        <f>ROUND(E104*F104,2)</f>
        <v>0</v>
      </c>
      <c r="H104" s="158"/>
      <c r="I104" s="157">
        <f>ROUND(E104*H104,2)</f>
        <v>0</v>
      </c>
      <c r="J104" s="158"/>
      <c r="K104" s="157">
        <f>ROUND(E104*J104,2)</f>
        <v>0</v>
      </c>
      <c r="L104" s="157">
        <v>21</v>
      </c>
      <c r="M104" s="157">
        <f>G104*(1+L104/100)</f>
        <v>0</v>
      </c>
      <c r="N104" s="156">
        <v>9.6500000000000006E-3</v>
      </c>
      <c r="O104" s="156">
        <f>ROUND(E104*N104,2)</f>
        <v>0.88</v>
      </c>
      <c r="P104" s="156">
        <v>0</v>
      </c>
      <c r="Q104" s="156">
        <f>ROUND(E104*P104,2)</f>
        <v>0</v>
      </c>
      <c r="R104" s="157"/>
      <c r="S104" s="157" t="s">
        <v>120</v>
      </c>
      <c r="T104" s="157" t="s">
        <v>121</v>
      </c>
      <c r="U104" s="157">
        <v>0.76334999999999997</v>
      </c>
      <c r="V104" s="157">
        <f>ROUND(E104*U104,2)</f>
        <v>70</v>
      </c>
      <c r="W104" s="157"/>
      <c r="X104" s="157" t="s">
        <v>146</v>
      </c>
      <c r="Y104" s="157" t="s">
        <v>123</v>
      </c>
      <c r="Z104" s="146"/>
      <c r="AA104" s="146"/>
      <c r="AB104" s="146"/>
      <c r="AC104" s="146"/>
      <c r="AD104" s="146"/>
      <c r="AE104" s="146"/>
      <c r="AF104" s="146"/>
      <c r="AG104" s="146" t="s">
        <v>147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x14ac:dyDescent="0.2">
      <c r="A105" s="163" t="s">
        <v>115</v>
      </c>
      <c r="B105" s="164" t="s">
        <v>76</v>
      </c>
      <c r="C105" s="183" t="s">
        <v>77</v>
      </c>
      <c r="D105" s="165"/>
      <c r="E105" s="166"/>
      <c r="F105" s="167"/>
      <c r="G105" s="168">
        <f>SUMIF(AG106:AG110,"&lt;&gt;NOR",G106:G110)</f>
        <v>0</v>
      </c>
      <c r="H105" s="162"/>
      <c r="I105" s="162">
        <f>SUM(I106:I110)</f>
        <v>0</v>
      </c>
      <c r="J105" s="162"/>
      <c r="K105" s="162">
        <f>SUM(K106:K110)</f>
        <v>0</v>
      </c>
      <c r="L105" s="162"/>
      <c r="M105" s="162">
        <f>SUM(M106:M110)</f>
        <v>0</v>
      </c>
      <c r="N105" s="161"/>
      <c r="O105" s="161">
        <f>SUM(O106:O110)</f>
        <v>0</v>
      </c>
      <c r="P105" s="161"/>
      <c r="Q105" s="161">
        <f>SUM(Q106:Q110)</f>
        <v>0.28000000000000003</v>
      </c>
      <c r="R105" s="162"/>
      <c r="S105" s="162"/>
      <c r="T105" s="162"/>
      <c r="U105" s="162"/>
      <c r="V105" s="162">
        <f>SUM(V106:V110)</f>
        <v>30.77</v>
      </c>
      <c r="W105" s="162"/>
      <c r="X105" s="162"/>
      <c r="Y105" s="162"/>
      <c r="AG105" t="s">
        <v>116</v>
      </c>
    </row>
    <row r="106" spans="1:60" outlineLevel="1" x14ac:dyDescent="0.2">
      <c r="A106" s="170">
        <v>46</v>
      </c>
      <c r="B106" s="171" t="s">
        <v>264</v>
      </c>
      <c r="C106" s="185" t="s">
        <v>265</v>
      </c>
      <c r="D106" s="172" t="s">
        <v>180</v>
      </c>
      <c r="E106" s="173">
        <v>53.68</v>
      </c>
      <c r="F106" s="174"/>
      <c r="G106" s="175">
        <f>ROUND(E106*F106,2)</f>
        <v>0</v>
      </c>
      <c r="H106" s="158"/>
      <c r="I106" s="157">
        <f>ROUND(E106*H106,2)</f>
        <v>0</v>
      </c>
      <c r="J106" s="158"/>
      <c r="K106" s="157">
        <f>ROUND(E106*J106,2)</f>
        <v>0</v>
      </c>
      <c r="L106" s="157">
        <v>21</v>
      </c>
      <c r="M106" s="157">
        <f>G106*(1+L106/100)</f>
        <v>0</v>
      </c>
      <c r="N106" s="156">
        <v>0</v>
      </c>
      <c r="O106" s="156">
        <f>ROUND(E106*N106,2)</f>
        <v>0</v>
      </c>
      <c r="P106" s="156">
        <v>8.0000000000000007E-5</v>
      </c>
      <c r="Q106" s="156">
        <f>ROUND(E106*P106,2)</f>
        <v>0</v>
      </c>
      <c r="R106" s="157"/>
      <c r="S106" s="157" t="s">
        <v>142</v>
      </c>
      <c r="T106" s="157" t="s">
        <v>142</v>
      </c>
      <c r="U106" s="157">
        <v>3.5000000000000003E-2</v>
      </c>
      <c r="V106" s="157">
        <f>ROUND(E106*U106,2)</f>
        <v>1.88</v>
      </c>
      <c r="W106" s="157"/>
      <c r="X106" s="157" t="s">
        <v>122</v>
      </c>
      <c r="Y106" s="157" t="s">
        <v>123</v>
      </c>
      <c r="Z106" s="146"/>
      <c r="AA106" s="146"/>
      <c r="AB106" s="146"/>
      <c r="AC106" s="146"/>
      <c r="AD106" s="146"/>
      <c r="AE106" s="146"/>
      <c r="AF106" s="146"/>
      <c r="AG106" s="146" t="s">
        <v>124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2" x14ac:dyDescent="0.2">
      <c r="A107" s="153"/>
      <c r="B107" s="154"/>
      <c r="C107" s="186" t="s">
        <v>266</v>
      </c>
      <c r="D107" s="159"/>
      <c r="E107" s="160">
        <v>53.68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6"/>
      <c r="AA107" s="146"/>
      <c r="AB107" s="146"/>
      <c r="AC107" s="146"/>
      <c r="AD107" s="146"/>
      <c r="AE107" s="146"/>
      <c r="AF107" s="146"/>
      <c r="AG107" s="146" t="s">
        <v>136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1" x14ac:dyDescent="0.2">
      <c r="A108" s="170">
        <v>47</v>
      </c>
      <c r="B108" s="171" t="s">
        <v>267</v>
      </c>
      <c r="C108" s="185" t="s">
        <v>268</v>
      </c>
      <c r="D108" s="172" t="s">
        <v>134</v>
      </c>
      <c r="E108" s="173">
        <v>275.10000000000002</v>
      </c>
      <c r="F108" s="174"/>
      <c r="G108" s="175">
        <f>ROUND(E108*F108,2)</f>
        <v>0</v>
      </c>
      <c r="H108" s="158"/>
      <c r="I108" s="157">
        <f>ROUND(E108*H108,2)</f>
        <v>0</v>
      </c>
      <c r="J108" s="158"/>
      <c r="K108" s="157">
        <f>ROUND(E108*J108,2)</f>
        <v>0</v>
      </c>
      <c r="L108" s="157">
        <v>21</v>
      </c>
      <c r="M108" s="157">
        <f>G108*(1+L108/100)</f>
        <v>0</v>
      </c>
      <c r="N108" s="156">
        <v>0</v>
      </c>
      <c r="O108" s="156">
        <f>ROUND(E108*N108,2)</f>
        <v>0</v>
      </c>
      <c r="P108" s="156">
        <v>1E-3</v>
      </c>
      <c r="Q108" s="156">
        <f>ROUND(E108*P108,2)</f>
        <v>0.28000000000000003</v>
      </c>
      <c r="R108" s="157"/>
      <c r="S108" s="157" t="s">
        <v>142</v>
      </c>
      <c r="T108" s="157" t="s">
        <v>142</v>
      </c>
      <c r="U108" s="157">
        <v>0.105</v>
      </c>
      <c r="V108" s="157">
        <f>ROUND(E108*U108,2)</f>
        <v>28.89</v>
      </c>
      <c r="W108" s="157"/>
      <c r="X108" s="157" t="s">
        <v>122</v>
      </c>
      <c r="Y108" s="157" t="s">
        <v>123</v>
      </c>
      <c r="Z108" s="146"/>
      <c r="AA108" s="146"/>
      <c r="AB108" s="146"/>
      <c r="AC108" s="146"/>
      <c r="AD108" s="146"/>
      <c r="AE108" s="146"/>
      <c r="AF108" s="146"/>
      <c r="AG108" s="146" t="s">
        <v>124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2" x14ac:dyDescent="0.2">
      <c r="A109" s="153"/>
      <c r="B109" s="154"/>
      <c r="C109" s="186" t="s">
        <v>269</v>
      </c>
      <c r="D109" s="159"/>
      <c r="E109" s="160"/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6"/>
      <c r="AA109" s="146"/>
      <c r="AB109" s="146"/>
      <c r="AC109" s="146"/>
      <c r="AD109" s="146"/>
      <c r="AE109" s="146"/>
      <c r="AF109" s="146"/>
      <c r="AG109" s="146" t="s">
        <v>136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3" x14ac:dyDescent="0.2">
      <c r="A110" s="153"/>
      <c r="B110" s="154"/>
      <c r="C110" s="186" t="s">
        <v>270</v>
      </c>
      <c r="D110" s="159"/>
      <c r="E110" s="160">
        <v>275.10000000000002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6"/>
      <c r="AA110" s="146"/>
      <c r="AB110" s="146"/>
      <c r="AC110" s="146"/>
      <c r="AD110" s="146"/>
      <c r="AE110" s="146"/>
      <c r="AF110" s="146"/>
      <c r="AG110" s="146" t="s">
        <v>136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x14ac:dyDescent="0.2">
      <c r="A111" s="163" t="s">
        <v>115</v>
      </c>
      <c r="B111" s="164" t="s">
        <v>78</v>
      </c>
      <c r="C111" s="183" t="s">
        <v>79</v>
      </c>
      <c r="D111" s="165"/>
      <c r="E111" s="166"/>
      <c r="F111" s="167"/>
      <c r="G111" s="168">
        <f>SUMIF(AG112:AG113,"&lt;&gt;NOR",G112:G113)</f>
        <v>0</v>
      </c>
      <c r="H111" s="162"/>
      <c r="I111" s="162">
        <f>SUM(I112:I113)</f>
        <v>0</v>
      </c>
      <c r="J111" s="162"/>
      <c r="K111" s="162">
        <f>SUM(K112:K113)</f>
        <v>0</v>
      </c>
      <c r="L111" s="162"/>
      <c r="M111" s="162">
        <f>SUM(M112:M113)</f>
        <v>0</v>
      </c>
      <c r="N111" s="161"/>
      <c r="O111" s="161">
        <f>SUM(O112:O113)</f>
        <v>0.05</v>
      </c>
      <c r="P111" s="161"/>
      <c r="Q111" s="161">
        <f>SUM(Q112:Q113)</f>
        <v>0</v>
      </c>
      <c r="R111" s="162"/>
      <c r="S111" s="162"/>
      <c r="T111" s="162"/>
      <c r="U111" s="162"/>
      <c r="V111" s="162">
        <f>SUM(V112:V113)</f>
        <v>3.65</v>
      </c>
      <c r="W111" s="162"/>
      <c r="X111" s="162"/>
      <c r="Y111" s="162"/>
      <c r="AG111" t="s">
        <v>116</v>
      </c>
    </row>
    <row r="112" spans="1:60" ht="22.5" outlineLevel="1" x14ac:dyDescent="0.2">
      <c r="A112" s="170">
        <v>48</v>
      </c>
      <c r="B112" s="171" t="s">
        <v>271</v>
      </c>
      <c r="C112" s="185" t="s">
        <v>272</v>
      </c>
      <c r="D112" s="172" t="s">
        <v>134</v>
      </c>
      <c r="E112" s="173">
        <v>2.56</v>
      </c>
      <c r="F112" s="174"/>
      <c r="G112" s="175">
        <f>ROUND(E112*F112,2)</f>
        <v>0</v>
      </c>
      <c r="H112" s="158"/>
      <c r="I112" s="157">
        <f>ROUND(E112*H112,2)</f>
        <v>0</v>
      </c>
      <c r="J112" s="158"/>
      <c r="K112" s="157">
        <f>ROUND(E112*J112,2)</f>
        <v>0</v>
      </c>
      <c r="L112" s="157">
        <v>21</v>
      </c>
      <c r="M112" s="157">
        <f>G112*(1+L112/100)</f>
        <v>0</v>
      </c>
      <c r="N112" s="156">
        <v>1.891E-2</v>
      </c>
      <c r="O112" s="156">
        <f>ROUND(E112*N112,2)</f>
        <v>0.05</v>
      </c>
      <c r="P112" s="156">
        <v>0</v>
      </c>
      <c r="Q112" s="156">
        <f>ROUND(E112*P112,2)</f>
        <v>0</v>
      </c>
      <c r="R112" s="157"/>
      <c r="S112" s="157" t="s">
        <v>142</v>
      </c>
      <c r="T112" s="157" t="s">
        <v>142</v>
      </c>
      <c r="U112" s="157">
        <v>1.4273199999999999</v>
      </c>
      <c r="V112" s="157">
        <f>ROUND(E112*U112,2)</f>
        <v>3.65</v>
      </c>
      <c r="W112" s="157"/>
      <c r="X112" s="157" t="s">
        <v>146</v>
      </c>
      <c r="Y112" s="157" t="s">
        <v>123</v>
      </c>
      <c r="Z112" s="146"/>
      <c r="AA112" s="146"/>
      <c r="AB112" s="146"/>
      <c r="AC112" s="146"/>
      <c r="AD112" s="146"/>
      <c r="AE112" s="146"/>
      <c r="AF112" s="146"/>
      <c r="AG112" s="146" t="s">
        <v>147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 x14ac:dyDescent="0.2">
      <c r="A113" s="153"/>
      <c r="B113" s="154"/>
      <c r="C113" s="186" t="s">
        <v>273</v>
      </c>
      <c r="D113" s="159"/>
      <c r="E113" s="160">
        <v>2.56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6"/>
      <c r="AA113" s="146"/>
      <c r="AB113" s="146"/>
      <c r="AC113" s="146"/>
      <c r="AD113" s="146"/>
      <c r="AE113" s="146"/>
      <c r="AF113" s="146"/>
      <c r="AG113" s="146" t="s">
        <v>136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x14ac:dyDescent="0.2">
      <c r="A114" s="163" t="s">
        <v>115</v>
      </c>
      <c r="B114" s="164" t="s">
        <v>80</v>
      </c>
      <c r="C114" s="183" t="s">
        <v>81</v>
      </c>
      <c r="D114" s="165"/>
      <c r="E114" s="166"/>
      <c r="F114" s="167"/>
      <c r="G114" s="168">
        <f>SUMIF(AG115:AG125,"&lt;&gt;NOR",G115:G125)</f>
        <v>0</v>
      </c>
      <c r="H114" s="162"/>
      <c r="I114" s="162">
        <f>SUM(I115:I125)</f>
        <v>0</v>
      </c>
      <c r="J114" s="162"/>
      <c r="K114" s="162">
        <f>SUM(K115:K125)</f>
        <v>0</v>
      </c>
      <c r="L114" s="162"/>
      <c r="M114" s="162">
        <f>SUM(M115:M125)</f>
        <v>0</v>
      </c>
      <c r="N114" s="161"/>
      <c r="O114" s="161">
        <f>SUM(O115:O125)</f>
        <v>0.16000000000000003</v>
      </c>
      <c r="P114" s="161"/>
      <c r="Q114" s="161">
        <f>SUM(Q115:Q125)</f>
        <v>0</v>
      </c>
      <c r="R114" s="162"/>
      <c r="S114" s="162"/>
      <c r="T114" s="162"/>
      <c r="U114" s="162"/>
      <c r="V114" s="162">
        <f>SUM(V115:V125)</f>
        <v>88.419999999999987</v>
      </c>
      <c r="W114" s="162"/>
      <c r="X114" s="162"/>
      <c r="Y114" s="162"/>
      <c r="AG114" t="s">
        <v>116</v>
      </c>
    </row>
    <row r="115" spans="1:60" outlineLevel="1" x14ac:dyDescent="0.2">
      <c r="A115" s="176">
        <v>49</v>
      </c>
      <c r="B115" s="177" t="s">
        <v>274</v>
      </c>
      <c r="C115" s="184" t="s">
        <v>275</v>
      </c>
      <c r="D115" s="178" t="s">
        <v>134</v>
      </c>
      <c r="E115" s="179">
        <v>500.38</v>
      </c>
      <c r="F115" s="180"/>
      <c r="G115" s="181">
        <f>ROUND(E115*F115,2)</f>
        <v>0</v>
      </c>
      <c r="H115" s="158"/>
      <c r="I115" s="157">
        <f>ROUND(E115*H115,2)</f>
        <v>0</v>
      </c>
      <c r="J115" s="158"/>
      <c r="K115" s="157">
        <f>ROUND(E115*J115,2)</f>
        <v>0</v>
      </c>
      <c r="L115" s="157">
        <v>21</v>
      </c>
      <c r="M115" s="157">
        <f>G115*(1+L115/100)</f>
        <v>0</v>
      </c>
      <c r="N115" s="156">
        <v>6.9999999999999994E-5</v>
      </c>
      <c r="O115" s="156">
        <f>ROUND(E115*N115,2)</f>
        <v>0.04</v>
      </c>
      <c r="P115" s="156">
        <v>0</v>
      </c>
      <c r="Q115" s="156">
        <f>ROUND(E115*P115,2)</f>
        <v>0</v>
      </c>
      <c r="R115" s="157"/>
      <c r="S115" s="157" t="s">
        <v>142</v>
      </c>
      <c r="T115" s="157" t="s">
        <v>142</v>
      </c>
      <c r="U115" s="157">
        <v>3.2480000000000002E-2</v>
      </c>
      <c r="V115" s="157">
        <f>ROUND(E115*U115,2)</f>
        <v>16.25</v>
      </c>
      <c r="W115" s="157"/>
      <c r="X115" s="157" t="s">
        <v>122</v>
      </c>
      <c r="Y115" s="157" t="s">
        <v>123</v>
      </c>
      <c r="Z115" s="146"/>
      <c r="AA115" s="146"/>
      <c r="AB115" s="146"/>
      <c r="AC115" s="146"/>
      <c r="AD115" s="146"/>
      <c r="AE115" s="146"/>
      <c r="AF115" s="146"/>
      <c r="AG115" s="146" t="s">
        <v>196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">
      <c r="A116" s="170">
        <v>50</v>
      </c>
      <c r="B116" s="171" t="s">
        <v>276</v>
      </c>
      <c r="C116" s="185" t="s">
        <v>277</v>
      </c>
      <c r="D116" s="172" t="s">
        <v>134</v>
      </c>
      <c r="E116" s="173">
        <v>500.38</v>
      </c>
      <c r="F116" s="174"/>
      <c r="G116" s="175">
        <f>ROUND(E116*F116,2)</f>
        <v>0</v>
      </c>
      <c r="H116" s="158"/>
      <c r="I116" s="157">
        <f>ROUND(E116*H116,2)</f>
        <v>0</v>
      </c>
      <c r="J116" s="158"/>
      <c r="K116" s="157">
        <f>ROUND(E116*J116,2)</f>
        <v>0</v>
      </c>
      <c r="L116" s="157">
        <v>21</v>
      </c>
      <c r="M116" s="157">
        <f>G116*(1+L116/100)</f>
        <v>0</v>
      </c>
      <c r="N116" s="156">
        <v>1.3999999999999999E-4</v>
      </c>
      <c r="O116" s="156">
        <f>ROUND(E116*N116,2)</f>
        <v>7.0000000000000007E-2</v>
      </c>
      <c r="P116" s="156">
        <v>0</v>
      </c>
      <c r="Q116" s="156">
        <f>ROUND(E116*P116,2)</f>
        <v>0</v>
      </c>
      <c r="R116" s="157"/>
      <c r="S116" s="157" t="s">
        <v>142</v>
      </c>
      <c r="T116" s="157" t="s">
        <v>142</v>
      </c>
      <c r="U116" s="157">
        <v>0.1</v>
      </c>
      <c r="V116" s="157">
        <f>ROUND(E116*U116,2)</f>
        <v>50.04</v>
      </c>
      <c r="W116" s="157"/>
      <c r="X116" s="157" t="s">
        <v>122</v>
      </c>
      <c r="Y116" s="157" t="s">
        <v>123</v>
      </c>
      <c r="Z116" s="146"/>
      <c r="AA116" s="146"/>
      <c r="AB116" s="146"/>
      <c r="AC116" s="146"/>
      <c r="AD116" s="146"/>
      <c r="AE116" s="146"/>
      <c r="AF116" s="146"/>
      <c r="AG116" s="146" t="s">
        <v>196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2" x14ac:dyDescent="0.2">
      <c r="A117" s="153"/>
      <c r="B117" s="154"/>
      <c r="C117" s="186" t="s">
        <v>278</v>
      </c>
      <c r="D117" s="159"/>
      <c r="E117" s="160"/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6"/>
      <c r="AA117" s="146"/>
      <c r="AB117" s="146"/>
      <c r="AC117" s="146"/>
      <c r="AD117" s="146"/>
      <c r="AE117" s="146"/>
      <c r="AF117" s="146"/>
      <c r="AG117" s="146" t="s">
        <v>136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3" x14ac:dyDescent="0.2">
      <c r="A118" s="153"/>
      <c r="B118" s="154"/>
      <c r="C118" s="186" t="s">
        <v>279</v>
      </c>
      <c r="D118" s="159"/>
      <c r="E118" s="160">
        <v>91.7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6"/>
      <c r="AA118" s="146"/>
      <c r="AB118" s="146"/>
      <c r="AC118" s="146"/>
      <c r="AD118" s="146"/>
      <c r="AE118" s="146"/>
      <c r="AF118" s="146"/>
      <c r="AG118" s="146" t="s">
        <v>136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3" x14ac:dyDescent="0.2">
      <c r="A119" s="153"/>
      <c r="B119" s="154"/>
      <c r="C119" s="186" t="s">
        <v>280</v>
      </c>
      <c r="D119" s="159"/>
      <c r="E119" s="160"/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6"/>
      <c r="AA119" s="146"/>
      <c r="AB119" s="146"/>
      <c r="AC119" s="146"/>
      <c r="AD119" s="146"/>
      <c r="AE119" s="146"/>
      <c r="AF119" s="146"/>
      <c r="AG119" s="146" t="s">
        <v>136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3" x14ac:dyDescent="0.2">
      <c r="A120" s="153"/>
      <c r="B120" s="154"/>
      <c r="C120" s="186" t="s">
        <v>281</v>
      </c>
      <c r="D120" s="159"/>
      <c r="E120" s="160">
        <v>198.61600000000001</v>
      </c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6"/>
      <c r="AA120" s="146"/>
      <c r="AB120" s="146"/>
      <c r="AC120" s="146"/>
      <c r="AD120" s="146"/>
      <c r="AE120" s="146"/>
      <c r="AF120" s="146"/>
      <c r="AG120" s="146" t="s">
        <v>136</v>
      </c>
      <c r="AH120" s="146">
        <v>0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3" x14ac:dyDescent="0.2">
      <c r="A121" s="153"/>
      <c r="B121" s="154"/>
      <c r="C121" s="186" t="s">
        <v>282</v>
      </c>
      <c r="D121" s="159"/>
      <c r="E121" s="160"/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6"/>
      <c r="AA121" s="146"/>
      <c r="AB121" s="146"/>
      <c r="AC121" s="146"/>
      <c r="AD121" s="146"/>
      <c r="AE121" s="146"/>
      <c r="AF121" s="146"/>
      <c r="AG121" s="146" t="s">
        <v>136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3" x14ac:dyDescent="0.2">
      <c r="A122" s="153"/>
      <c r="B122" s="154"/>
      <c r="C122" s="186" t="s">
        <v>283</v>
      </c>
      <c r="D122" s="159"/>
      <c r="E122" s="160">
        <v>210.06399999999999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6"/>
      <c r="AA122" s="146"/>
      <c r="AB122" s="146"/>
      <c r="AC122" s="146"/>
      <c r="AD122" s="146"/>
      <c r="AE122" s="146"/>
      <c r="AF122" s="146"/>
      <c r="AG122" s="146" t="s">
        <v>136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ht="22.5" outlineLevel="1" x14ac:dyDescent="0.2">
      <c r="A123" s="170">
        <v>51</v>
      </c>
      <c r="B123" s="171" t="s">
        <v>284</v>
      </c>
      <c r="C123" s="185" t="s">
        <v>285</v>
      </c>
      <c r="D123" s="172" t="s">
        <v>134</v>
      </c>
      <c r="E123" s="173">
        <v>170.26499999999999</v>
      </c>
      <c r="F123" s="174"/>
      <c r="G123" s="175">
        <f>ROUND(E123*F123,2)</f>
        <v>0</v>
      </c>
      <c r="H123" s="158"/>
      <c r="I123" s="157">
        <f>ROUND(E123*H123,2)</f>
        <v>0</v>
      </c>
      <c r="J123" s="158"/>
      <c r="K123" s="157">
        <f>ROUND(E123*J123,2)</f>
        <v>0</v>
      </c>
      <c r="L123" s="157">
        <v>21</v>
      </c>
      <c r="M123" s="157">
        <f>G123*(1+L123/100)</f>
        <v>0</v>
      </c>
      <c r="N123" s="156">
        <v>3.2000000000000003E-4</v>
      </c>
      <c r="O123" s="156">
        <f>ROUND(E123*N123,2)</f>
        <v>0.05</v>
      </c>
      <c r="P123" s="156">
        <v>0</v>
      </c>
      <c r="Q123" s="156">
        <f>ROUND(E123*P123,2)</f>
        <v>0</v>
      </c>
      <c r="R123" s="157"/>
      <c r="S123" s="157" t="s">
        <v>142</v>
      </c>
      <c r="T123" s="157" t="s">
        <v>142</v>
      </c>
      <c r="U123" s="157">
        <v>0.13</v>
      </c>
      <c r="V123" s="157">
        <f>ROUND(E123*U123,2)</f>
        <v>22.13</v>
      </c>
      <c r="W123" s="157"/>
      <c r="X123" s="157" t="s">
        <v>122</v>
      </c>
      <c r="Y123" s="157" t="s">
        <v>123</v>
      </c>
      <c r="Z123" s="146"/>
      <c r="AA123" s="146"/>
      <c r="AB123" s="146"/>
      <c r="AC123" s="146"/>
      <c r="AD123" s="146"/>
      <c r="AE123" s="146"/>
      <c r="AF123" s="146"/>
      <c r="AG123" s="146" t="s">
        <v>196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2" x14ac:dyDescent="0.2">
      <c r="A124" s="153"/>
      <c r="B124" s="154"/>
      <c r="C124" s="186" t="s">
        <v>135</v>
      </c>
      <c r="D124" s="159"/>
      <c r="E124" s="160">
        <v>104.185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6"/>
      <c r="AA124" s="146"/>
      <c r="AB124" s="146"/>
      <c r="AC124" s="146"/>
      <c r="AD124" s="146"/>
      <c r="AE124" s="146"/>
      <c r="AF124" s="146"/>
      <c r="AG124" s="146" t="s">
        <v>136</v>
      </c>
      <c r="AH124" s="146">
        <v>0</v>
      </c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3" x14ac:dyDescent="0.2">
      <c r="A125" s="153"/>
      <c r="B125" s="154"/>
      <c r="C125" s="186" t="s">
        <v>286</v>
      </c>
      <c r="D125" s="159"/>
      <c r="E125" s="160">
        <v>66.08</v>
      </c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6"/>
      <c r="AA125" s="146"/>
      <c r="AB125" s="146"/>
      <c r="AC125" s="146"/>
      <c r="AD125" s="146"/>
      <c r="AE125" s="146"/>
      <c r="AF125" s="146"/>
      <c r="AG125" s="146" t="s">
        <v>136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x14ac:dyDescent="0.2">
      <c r="A126" s="163" t="s">
        <v>115</v>
      </c>
      <c r="B126" s="164" t="s">
        <v>82</v>
      </c>
      <c r="C126" s="183" t="s">
        <v>83</v>
      </c>
      <c r="D126" s="165"/>
      <c r="E126" s="166"/>
      <c r="F126" s="167"/>
      <c r="G126" s="168">
        <f>SUMIF(AG127:AG128,"&lt;&gt;NOR",G127:G128)</f>
        <v>0</v>
      </c>
      <c r="H126" s="162"/>
      <c r="I126" s="162">
        <f>SUM(I127:I128)</f>
        <v>0</v>
      </c>
      <c r="J126" s="162"/>
      <c r="K126" s="162">
        <f>SUM(K127:K128)</f>
        <v>0</v>
      </c>
      <c r="L126" s="162"/>
      <c r="M126" s="162">
        <f>SUM(M127:M128)</f>
        <v>0</v>
      </c>
      <c r="N126" s="161"/>
      <c r="O126" s="161">
        <f>SUM(O127:O128)</f>
        <v>0</v>
      </c>
      <c r="P126" s="161"/>
      <c r="Q126" s="161">
        <f>SUM(Q127:Q128)</f>
        <v>0</v>
      </c>
      <c r="R126" s="162"/>
      <c r="S126" s="162"/>
      <c r="T126" s="162"/>
      <c r="U126" s="162"/>
      <c r="V126" s="162">
        <f>SUM(V127:V128)</f>
        <v>0</v>
      </c>
      <c r="W126" s="162"/>
      <c r="X126" s="162"/>
      <c r="Y126" s="162"/>
      <c r="AG126" t="s">
        <v>116</v>
      </c>
    </row>
    <row r="127" spans="1:60" outlineLevel="1" x14ac:dyDescent="0.2">
      <c r="A127" s="176">
        <v>52</v>
      </c>
      <c r="B127" s="177" t="s">
        <v>287</v>
      </c>
      <c r="C127" s="184" t="s">
        <v>288</v>
      </c>
      <c r="D127" s="178" t="s">
        <v>208</v>
      </c>
      <c r="E127" s="179">
        <v>1</v>
      </c>
      <c r="F127" s="180"/>
      <c r="G127" s="181">
        <f>ROUND(E127*F127,2)</f>
        <v>0</v>
      </c>
      <c r="H127" s="158"/>
      <c r="I127" s="157">
        <f>ROUND(E127*H127,2)</f>
        <v>0</v>
      </c>
      <c r="J127" s="158"/>
      <c r="K127" s="157">
        <f>ROUND(E127*J127,2)</f>
        <v>0</v>
      </c>
      <c r="L127" s="157">
        <v>21</v>
      </c>
      <c r="M127" s="157">
        <f>G127*(1+L127/100)</f>
        <v>0</v>
      </c>
      <c r="N127" s="156">
        <v>0</v>
      </c>
      <c r="O127" s="156">
        <f>ROUND(E127*N127,2)</f>
        <v>0</v>
      </c>
      <c r="P127" s="156">
        <v>0</v>
      </c>
      <c r="Q127" s="156">
        <f>ROUND(E127*P127,2)</f>
        <v>0</v>
      </c>
      <c r="R127" s="157"/>
      <c r="S127" s="157" t="s">
        <v>120</v>
      </c>
      <c r="T127" s="157" t="s">
        <v>121</v>
      </c>
      <c r="U127" s="157">
        <v>0</v>
      </c>
      <c r="V127" s="157">
        <f>ROUND(E127*U127,2)</f>
        <v>0</v>
      </c>
      <c r="W127" s="157"/>
      <c r="X127" s="157" t="s">
        <v>122</v>
      </c>
      <c r="Y127" s="157" t="s">
        <v>123</v>
      </c>
      <c r="Z127" s="146"/>
      <c r="AA127" s="146"/>
      <c r="AB127" s="146"/>
      <c r="AC127" s="146"/>
      <c r="AD127" s="146"/>
      <c r="AE127" s="146"/>
      <c r="AF127" s="146"/>
      <c r="AG127" s="146" t="s">
        <v>124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ht="22.5" outlineLevel="1" x14ac:dyDescent="0.2">
      <c r="A128" s="176">
        <v>53</v>
      </c>
      <c r="B128" s="177" t="s">
        <v>289</v>
      </c>
      <c r="C128" s="184" t="s">
        <v>290</v>
      </c>
      <c r="D128" s="178" t="s">
        <v>208</v>
      </c>
      <c r="E128" s="179">
        <v>1</v>
      </c>
      <c r="F128" s="180"/>
      <c r="G128" s="181">
        <f>ROUND(E128*F128,2)</f>
        <v>0</v>
      </c>
      <c r="H128" s="158"/>
      <c r="I128" s="157">
        <f>ROUND(E128*H128,2)</f>
        <v>0</v>
      </c>
      <c r="J128" s="158"/>
      <c r="K128" s="157">
        <f>ROUND(E128*J128,2)</f>
        <v>0</v>
      </c>
      <c r="L128" s="157">
        <v>21</v>
      </c>
      <c r="M128" s="157">
        <f>G128*(1+L128/100)</f>
        <v>0</v>
      </c>
      <c r="N128" s="156">
        <v>0</v>
      </c>
      <c r="O128" s="156">
        <f>ROUND(E128*N128,2)</f>
        <v>0</v>
      </c>
      <c r="P128" s="156">
        <v>0</v>
      </c>
      <c r="Q128" s="156">
        <f>ROUND(E128*P128,2)</f>
        <v>0</v>
      </c>
      <c r="R128" s="157"/>
      <c r="S128" s="157" t="s">
        <v>120</v>
      </c>
      <c r="T128" s="157" t="s">
        <v>121</v>
      </c>
      <c r="U128" s="157">
        <v>0</v>
      </c>
      <c r="V128" s="157">
        <f>ROUND(E128*U128,2)</f>
        <v>0</v>
      </c>
      <c r="W128" s="157"/>
      <c r="X128" s="157" t="s">
        <v>122</v>
      </c>
      <c r="Y128" s="157" t="s">
        <v>123</v>
      </c>
      <c r="Z128" s="146"/>
      <c r="AA128" s="146"/>
      <c r="AB128" s="146"/>
      <c r="AC128" s="146"/>
      <c r="AD128" s="146"/>
      <c r="AE128" s="146"/>
      <c r="AF128" s="146"/>
      <c r="AG128" s="146" t="s">
        <v>124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x14ac:dyDescent="0.2">
      <c r="A129" s="163" t="s">
        <v>115</v>
      </c>
      <c r="B129" s="164" t="s">
        <v>84</v>
      </c>
      <c r="C129" s="183" t="s">
        <v>85</v>
      </c>
      <c r="D129" s="165"/>
      <c r="E129" s="166"/>
      <c r="F129" s="167"/>
      <c r="G129" s="168">
        <f>SUMIF(AG130:AG142,"&lt;&gt;NOR",G130:G142)</f>
        <v>0</v>
      </c>
      <c r="H129" s="162"/>
      <c r="I129" s="162">
        <f>SUM(I130:I142)</f>
        <v>0</v>
      </c>
      <c r="J129" s="162"/>
      <c r="K129" s="162">
        <f>SUM(K130:K142)</f>
        <v>0</v>
      </c>
      <c r="L129" s="162"/>
      <c r="M129" s="162">
        <f>SUM(M130:M142)</f>
        <v>0</v>
      </c>
      <c r="N129" s="161"/>
      <c r="O129" s="161">
        <f>SUM(O130:O142)</f>
        <v>0</v>
      </c>
      <c r="P129" s="161"/>
      <c r="Q129" s="161">
        <f>SUM(Q130:Q142)</f>
        <v>0</v>
      </c>
      <c r="R129" s="162"/>
      <c r="S129" s="162"/>
      <c r="T129" s="162"/>
      <c r="U129" s="162"/>
      <c r="V129" s="162">
        <f>SUM(V130:V142)</f>
        <v>256.92</v>
      </c>
      <c r="W129" s="162"/>
      <c r="X129" s="162"/>
      <c r="Y129" s="162"/>
      <c r="AG129" t="s">
        <v>116</v>
      </c>
    </row>
    <row r="130" spans="1:60" outlineLevel="1" x14ac:dyDescent="0.2">
      <c r="A130" s="170">
        <v>54</v>
      </c>
      <c r="B130" s="171" t="s">
        <v>291</v>
      </c>
      <c r="C130" s="185" t="s">
        <v>292</v>
      </c>
      <c r="D130" s="172" t="s">
        <v>293</v>
      </c>
      <c r="E130" s="173">
        <v>1.8340000000000001</v>
      </c>
      <c r="F130" s="174"/>
      <c r="G130" s="175">
        <f>ROUND(E130*F130,2)</f>
        <v>0</v>
      </c>
      <c r="H130" s="158"/>
      <c r="I130" s="157">
        <f>ROUND(E130*H130,2)</f>
        <v>0</v>
      </c>
      <c r="J130" s="158"/>
      <c r="K130" s="157">
        <f>ROUND(E130*J130,2)</f>
        <v>0</v>
      </c>
      <c r="L130" s="157">
        <v>21</v>
      </c>
      <c r="M130" s="157">
        <f>G130*(1+L130/100)</f>
        <v>0</v>
      </c>
      <c r="N130" s="156">
        <v>0</v>
      </c>
      <c r="O130" s="156">
        <f>ROUND(E130*N130,2)</f>
        <v>0</v>
      </c>
      <c r="P130" s="156">
        <v>0</v>
      </c>
      <c r="Q130" s="156">
        <f>ROUND(E130*P130,2)</f>
        <v>0</v>
      </c>
      <c r="R130" s="157"/>
      <c r="S130" s="157" t="s">
        <v>142</v>
      </c>
      <c r="T130" s="157" t="s">
        <v>142</v>
      </c>
      <c r="U130" s="157">
        <v>0</v>
      </c>
      <c r="V130" s="157">
        <f>ROUND(E130*U130,2)</f>
        <v>0</v>
      </c>
      <c r="W130" s="157"/>
      <c r="X130" s="157" t="s">
        <v>122</v>
      </c>
      <c r="Y130" s="157" t="s">
        <v>123</v>
      </c>
      <c r="Z130" s="146"/>
      <c r="AA130" s="146"/>
      <c r="AB130" s="146"/>
      <c r="AC130" s="146"/>
      <c r="AD130" s="146"/>
      <c r="AE130" s="146"/>
      <c r="AF130" s="146"/>
      <c r="AG130" s="146" t="s">
        <v>124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2" x14ac:dyDescent="0.2">
      <c r="A131" s="153"/>
      <c r="B131" s="154"/>
      <c r="C131" s="186" t="s">
        <v>294</v>
      </c>
      <c r="D131" s="159"/>
      <c r="E131" s="160">
        <v>1.8340000000000001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6"/>
      <c r="AA131" s="146"/>
      <c r="AB131" s="146"/>
      <c r="AC131" s="146"/>
      <c r="AD131" s="146"/>
      <c r="AE131" s="146"/>
      <c r="AF131" s="146"/>
      <c r="AG131" s="146" t="s">
        <v>136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ht="22.5" outlineLevel="1" x14ac:dyDescent="0.2">
      <c r="A132" s="170">
        <v>55</v>
      </c>
      <c r="B132" s="171" t="s">
        <v>295</v>
      </c>
      <c r="C132" s="185" t="s">
        <v>296</v>
      </c>
      <c r="D132" s="172" t="s">
        <v>293</v>
      </c>
      <c r="E132" s="173">
        <v>0.27510000000000001</v>
      </c>
      <c r="F132" s="174"/>
      <c r="G132" s="175">
        <f>ROUND(E132*F132,2)</f>
        <v>0</v>
      </c>
      <c r="H132" s="158"/>
      <c r="I132" s="157">
        <f>ROUND(E132*H132,2)</f>
        <v>0</v>
      </c>
      <c r="J132" s="158"/>
      <c r="K132" s="157">
        <f>ROUND(E132*J132,2)</f>
        <v>0</v>
      </c>
      <c r="L132" s="157">
        <v>21</v>
      </c>
      <c r="M132" s="157">
        <f>G132*(1+L132/100)</f>
        <v>0</v>
      </c>
      <c r="N132" s="156">
        <v>0</v>
      </c>
      <c r="O132" s="156">
        <f>ROUND(E132*N132,2)</f>
        <v>0</v>
      </c>
      <c r="P132" s="156">
        <v>0</v>
      </c>
      <c r="Q132" s="156">
        <f>ROUND(E132*P132,2)</f>
        <v>0</v>
      </c>
      <c r="R132" s="157"/>
      <c r="S132" s="157" t="s">
        <v>142</v>
      </c>
      <c r="T132" s="157" t="s">
        <v>142</v>
      </c>
      <c r="U132" s="157">
        <v>0</v>
      </c>
      <c r="V132" s="157">
        <f>ROUND(E132*U132,2)</f>
        <v>0</v>
      </c>
      <c r="W132" s="157"/>
      <c r="X132" s="157" t="s">
        <v>122</v>
      </c>
      <c r="Y132" s="157" t="s">
        <v>123</v>
      </c>
      <c r="Z132" s="146"/>
      <c r="AA132" s="146"/>
      <c r="AB132" s="146"/>
      <c r="AC132" s="146"/>
      <c r="AD132" s="146"/>
      <c r="AE132" s="146"/>
      <c r="AF132" s="146"/>
      <c r="AG132" s="146" t="s">
        <v>124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2" x14ac:dyDescent="0.2">
      <c r="A133" s="153"/>
      <c r="B133" s="154"/>
      <c r="C133" s="186" t="s">
        <v>297</v>
      </c>
      <c r="D133" s="159"/>
      <c r="E133" s="160">
        <v>0.27510000000000001</v>
      </c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6"/>
      <c r="AA133" s="146"/>
      <c r="AB133" s="146"/>
      <c r="AC133" s="146"/>
      <c r="AD133" s="146"/>
      <c r="AE133" s="146"/>
      <c r="AF133" s="146"/>
      <c r="AG133" s="146" t="s">
        <v>136</v>
      </c>
      <c r="AH133" s="146">
        <v>0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ht="22.5" outlineLevel="1" x14ac:dyDescent="0.2">
      <c r="A134" s="170">
        <v>56</v>
      </c>
      <c r="B134" s="171" t="s">
        <v>298</v>
      </c>
      <c r="C134" s="185" t="s">
        <v>299</v>
      </c>
      <c r="D134" s="172" t="s">
        <v>293</v>
      </c>
      <c r="E134" s="173">
        <v>59.891910000000003</v>
      </c>
      <c r="F134" s="174"/>
      <c r="G134" s="175">
        <f>ROUND(E134*F134,2)</f>
        <v>0</v>
      </c>
      <c r="H134" s="158"/>
      <c r="I134" s="157">
        <f>ROUND(E134*H134,2)</f>
        <v>0</v>
      </c>
      <c r="J134" s="158"/>
      <c r="K134" s="157">
        <f>ROUND(E134*J134,2)</f>
        <v>0</v>
      </c>
      <c r="L134" s="157">
        <v>21</v>
      </c>
      <c r="M134" s="157">
        <f>G134*(1+L134/100)</f>
        <v>0</v>
      </c>
      <c r="N134" s="156">
        <v>0</v>
      </c>
      <c r="O134" s="156">
        <f>ROUND(E134*N134,2)</f>
        <v>0</v>
      </c>
      <c r="P134" s="156">
        <v>0</v>
      </c>
      <c r="Q134" s="156">
        <f>ROUND(E134*P134,2)</f>
        <v>0</v>
      </c>
      <c r="R134" s="157"/>
      <c r="S134" s="157" t="s">
        <v>142</v>
      </c>
      <c r="T134" s="157" t="s">
        <v>121</v>
      </c>
      <c r="U134" s="157">
        <v>0</v>
      </c>
      <c r="V134" s="157">
        <f>ROUND(E134*U134,2)</f>
        <v>0</v>
      </c>
      <c r="W134" s="157"/>
      <c r="X134" s="157" t="s">
        <v>122</v>
      </c>
      <c r="Y134" s="157" t="s">
        <v>123</v>
      </c>
      <c r="Z134" s="146"/>
      <c r="AA134" s="146"/>
      <c r="AB134" s="146"/>
      <c r="AC134" s="146"/>
      <c r="AD134" s="146"/>
      <c r="AE134" s="146"/>
      <c r="AF134" s="146"/>
      <c r="AG134" s="146" t="s">
        <v>124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2" x14ac:dyDescent="0.2">
      <c r="A135" s="153"/>
      <c r="B135" s="154"/>
      <c r="C135" s="186" t="s">
        <v>300</v>
      </c>
      <c r="D135" s="159"/>
      <c r="E135" s="160">
        <v>59.891910000000003</v>
      </c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6"/>
      <c r="AA135" s="146"/>
      <c r="AB135" s="146"/>
      <c r="AC135" s="146"/>
      <c r="AD135" s="146"/>
      <c r="AE135" s="146"/>
      <c r="AF135" s="146"/>
      <c r="AG135" s="146" t="s">
        <v>136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1" x14ac:dyDescent="0.2">
      <c r="A136" s="176">
        <v>57</v>
      </c>
      <c r="B136" s="177" t="s">
        <v>301</v>
      </c>
      <c r="C136" s="184" t="s">
        <v>302</v>
      </c>
      <c r="D136" s="178" t="s">
        <v>293</v>
      </c>
      <c r="E136" s="179">
        <v>62.000909999999998</v>
      </c>
      <c r="F136" s="180"/>
      <c r="G136" s="181">
        <f t="shared" ref="G136:G142" si="0">ROUND(E136*F136,2)</f>
        <v>0</v>
      </c>
      <c r="H136" s="158"/>
      <c r="I136" s="157">
        <f t="shared" ref="I136:I142" si="1">ROUND(E136*H136,2)</f>
        <v>0</v>
      </c>
      <c r="J136" s="158"/>
      <c r="K136" s="157">
        <f t="shared" ref="K136:K142" si="2">ROUND(E136*J136,2)</f>
        <v>0</v>
      </c>
      <c r="L136" s="157">
        <v>21</v>
      </c>
      <c r="M136" s="157">
        <f t="shared" ref="M136:M142" si="3">G136*(1+L136/100)</f>
        <v>0</v>
      </c>
      <c r="N136" s="156">
        <v>0</v>
      </c>
      <c r="O136" s="156">
        <f t="shared" ref="O136:O142" si="4">ROUND(E136*N136,2)</f>
        <v>0</v>
      </c>
      <c r="P136" s="156">
        <v>0</v>
      </c>
      <c r="Q136" s="156">
        <f t="shared" ref="Q136:Q142" si="5">ROUND(E136*P136,2)</f>
        <v>0</v>
      </c>
      <c r="R136" s="157"/>
      <c r="S136" s="157" t="s">
        <v>142</v>
      </c>
      <c r="T136" s="157" t="s">
        <v>142</v>
      </c>
      <c r="U136" s="157">
        <v>0.27700000000000002</v>
      </c>
      <c r="V136" s="157">
        <f t="shared" ref="V136:V142" si="6">ROUND(E136*U136,2)</f>
        <v>17.170000000000002</v>
      </c>
      <c r="W136" s="157"/>
      <c r="X136" s="157" t="s">
        <v>303</v>
      </c>
      <c r="Y136" s="157" t="s">
        <v>123</v>
      </c>
      <c r="Z136" s="146"/>
      <c r="AA136" s="146"/>
      <c r="AB136" s="146"/>
      <c r="AC136" s="146"/>
      <c r="AD136" s="146"/>
      <c r="AE136" s="146"/>
      <c r="AF136" s="146"/>
      <c r="AG136" s="146" t="s">
        <v>304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76">
        <v>58</v>
      </c>
      <c r="B137" s="177" t="s">
        <v>305</v>
      </c>
      <c r="C137" s="184" t="s">
        <v>306</v>
      </c>
      <c r="D137" s="178" t="s">
        <v>293</v>
      </c>
      <c r="E137" s="179">
        <v>62.000909999999998</v>
      </c>
      <c r="F137" s="180"/>
      <c r="G137" s="181">
        <f t="shared" si="0"/>
        <v>0</v>
      </c>
      <c r="H137" s="158"/>
      <c r="I137" s="157">
        <f t="shared" si="1"/>
        <v>0</v>
      </c>
      <c r="J137" s="158"/>
      <c r="K137" s="157">
        <f t="shared" si="2"/>
        <v>0</v>
      </c>
      <c r="L137" s="157">
        <v>21</v>
      </c>
      <c r="M137" s="157">
        <f t="shared" si="3"/>
        <v>0</v>
      </c>
      <c r="N137" s="156">
        <v>0</v>
      </c>
      <c r="O137" s="156">
        <f t="shared" si="4"/>
        <v>0</v>
      </c>
      <c r="P137" s="156">
        <v>0</v>
      </c>
      <c r="Q137" s="156">
        <f t="shared" si="5"/>
        <v>0</v>
      </c>
      <c r="R137" s="157"/>
      <c r="S137" s="157" t="s">
        <v>142</v>
      </c>
      <c r="T137" s="157" t="s">
        <v>142</v>
      </c>
      <c r="U137" s="157">
        <v>2.0089999999999999</v>
      </c>
      <c r="V137" s="157">
        <f t="shared" si="6"/>
        <v>124.56</v>
      </c>
      <c r="W137" s="157"/>
      <c r="X137" s="157" t="s">
        <v>303</v>
      </c>
      <c r="Y137" s="157" t="s">
        <v>123</v>
      </c>
      <c r="Z137" s="146"/>
      <c r="AA137" s="146"/>
      <c r="AB137" s="146"/>
      <c r="AC137" s="146"/>
      <c r="AD137" s="146"/>
      <c r="AE137" s="146"/>
      <c r="AF137" s="146"/>
      <c r="AG137" s="146" t="s">
        <v>304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76">
        <v>59</v>
      </c>
      <c r="B138" s="177" t="s">
        <v>307</v>
      </c>
      <c r="C138" s="184" t="s">
        <v>308</v>
      </c>
      <c r="D138" s="178" t="s">
        <v>293</v>
      </c>
      <c r="E138" s="179">
        <v>62.000909999999998</v>
      </c>
      <c r="F138" s="180"/>
      <c r="G138" s="181">
        <f t="shared" si="0"/>
        <v>0</v>
      </c>
      <c r="H138" s="158"/>
      <c r="I138" s="157">
        <f t="shared" si="1"/>
        <v>0</v>
      </c>
      <c r="J138" s="158"/>
      <c r="K138" s="157">
        <f t="shared" si="2"/>
        <v>0</v>
      </c>
      <c r="L138" s="157">
        <v>21</v>
      </c>
      <c r="M138" s="157">
        <f t="shared" si="3"/>
        <v>0</v>
      </c>
      <c r="N138" s="156">
        <v>0</v>
      </c>
      <c r="O138" s="156">
        <f t="shared" si="4"/>
        <v>0</v>
      </c>
      <c r="P138" s="156">
        <v>0</v>
      </c>
      <c r="Q138" s="156">
        <f t="shared" si="5"/>
        <v>0</v>
      </c>
      <c r="R138" s="157"/>
      <c r="S138" s="157" t="s">
        <v>142</v>
      </c>
      <c r="T138" s="157" t="s">
        <v>142</v>
      </c>
      <c r="U138" s="157">
        <v>0.49</v>
      </c>
      <c r="V138" s="157">
        <f t="shared" si="6"/>
        <v>30.38</v>
      </c>
      <c r="W138" s="157"/>
      <c r="X138" s="157" t="s">
        <v>303</v>
      </c>
      <c r="Y138" s="157" t="s">
        <v>123</v>
      </c>
      <c r="Z138" s="146"/>
      <c r="AA138" s="146"/>
      <c r="AB138" s="146"/>
      <c r="AC138" s="146"/>
      <c r="AD138" s="146"/>
      <c r="AE138" s="146"/>
      <c r="AF138" s="146"/>
      <c r="AG138" s="146" t="s">
        <v>304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">
      <c r="A139" s="176">
        <v>60</v>
      </c>
      <c r="B139" s="177" t="s">
        <v>309</v>
      </c>
      <c r="C139" s="184" t="s">
        <v>310</v>
      </c>
      <c r="D139" s="178" t="s">
        <v>293</v>
      </c>
      <c r="E139" s="179">
        <v>620.00914</v>
      </c>
      <c r="F139" s="180"/>
      <c r="G139" s="181">
        <f t="shared" si="0"/>
        <v>0</v>
      </c>
      <c r="H139" s="158"/>
      <c r="I139" s="157">
        <f t="shared" si="1"/>
        <v>0</v>
      </c>
      <c r="J139" s="158"/>
      <c r="K139" s="157">
        <f t="shared" si="2"/>
        <v>0</v>
      </c>
      <c r="L139" s="157">
        <v>21</v>
      </c>
      <c r="M139" s="157">
        <f t="shared" si="3"/>
        <v>0</v>
      </c>
      <c r="N139" s="156">
        <v>0</v>
      </c>
      <c r="O139" s="156">
        <f t="shared" si="4"/>
        <v>0</v>
      </c>
      <c r="P139" s="156">
        <v>0</v>
      </c>
      <c r="Q139" s="156">
        <f t="shared" si="5"/>
        <v>0</v>
      </c>
      <c r="R139" s="157"/>
      <c r="S139" s="157" t="s">
        <v>142</v>
      </c>
      <c r="T139" s="157" t="s">
        <v>142</v>
      </c>
      <c r="U139" s="157">
        <v>0</v>
      </c>
      <c r="V139" s="157">
        <f t="shared" si="6"/>
        <v>0</v>
      </c>
      <c r="W139" s="157"/>
      <c r="X139" s="157" t="s">
        <v>303</v>
      </c>
      <c r="Y139" s="157" t="s">
        <v>123</v>
      </c>
      <c r="Z139" s="146"/>
      <c r="AA139" s="146"/>
      <c r="AB139" s="146"/>
      <c r="AC139" s="146"/>
      <c r="AD139" s="146"/>
      <c r="AE139" s="146"/>
      <c r="AF139" s="146"/>
      <c r="AG139" s="146" t="s">
        <v>304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">
      <c r="A140" s="176">
        <v>61</v>
      </c>
      <c r="B140" s="177" t="s">
        <v>311</v>
      </c>
      <c r="C140" s="184" t="s">
        <v>312</v>
      </c>
      <c r="D140" s="178" t="s">
        <v>293</v>
      </c>
      <c r="E140" s="179">
        <v>62.000909999999998</v>
      </c>
      <c r="F140" s="180"/>
      <c r="G140" s="181">
        <f t="shared" si="0"/>
        <v>0</v>
      </c>
      <c r="H140" s="158"/>
      <c r="I140" s="157">
        <f t="shared" si="1"/>
        <v>0</v>
      </c>
      <c r="J140" s="158"/>
      <c r="K140" s="157">
        <f t="shared" si="2"/>
        <v>0</v>
      </c>
      <c r="L140" s="157">
        <v>21</v>
      </c>
      <c r="M140" s="157">
        <f t="shared" si="3"/>
        <v>0</v>
      </c>
      <c r="N140" s="156">
        <v>0</v>
      </c>
      <c r="O140" s="156">
        <f t="shared" si="4"/>
        <v>0</v>
      </c>
      <c r="P140" s="156">
        <v>0</v>
      </c>
      <c r="Q140" s="156">
        <f t="shared" si="5"/>
        <v>0</v>
      </c>
      <c r="R140" s="157"/>
      <c r="S140" s="157" t="s">
        <v>142</v>
      </c>
      <c r="T140" s="157" t="s">
        <v>142</v>
      </c>
      <c r="U140" s="157">
        <v>0.94199999999999995</v>
      </c>
      <c r="V140" s="157">
        <f t="shared" si="6"/>
        <v>58.4</v>
      </c>
      <c r="W140" s="157"/>
      <c r="X140" s="157" t="s">
        <v>303</v>
      </c>
      <c r="Y140" s="157" t="s">
        <v>123</v>
      </c>
      <c r="Z140" s="146"/>
      <c r="AA140" s="146"/>
      <c r="AB140" s="146"/>
      <c r="AC140" s="146"/>
      <c r="AD140" s="146"/>
      <c r="AE140" s="146"/>
      <c r="AF140" s="146"/>
      <c r="AG140" s="146" t="s">
        <v>304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76">
        <v>62</v>
      </c>
      <c r="B141" s="177" t="s">
        <v>313</v>
      </c>
      <c r="C141" s="184" t="s">
        <v>314</v>
      </c>
      <c r="D141" s="178" t="s">
        <v>293</v>
      </c>
      <c r="E141" s="179">
        <v>248.00366</v>
      </c>
      <c r="F141" s="180"/>
      <c r="G141" s="181">
        <f t="shared" si="0"/>
        <v>0</v>
      </c>
      <c r="H141" s="158"/>
      <c r="I141" s="157">
        <f t="shared" si="1"/>
        <v>0</v>
      </c>
      <c r="J141" s="158"/>
      <c r="K141" s="157">
        <f t="shared" si="2"/>
        <v>0</v>
      </c>
      <c r="L141" s="157">
        <v>21</v>
      </c>
      <c r="M141" s="157">
        <f t="shared" si="3"/>
        <v>0</v>
      </c>
      <c r="N141" s="156">
        <v>0</v>
      </c>
      <c r="O141" s="156">
        <f t="shared" si="4"/>
        <v>0</v>
      </c>
      <c r="P141" s="156">
        <v>0</v>
      </c>
      <c r="Q141" s="156">
        <f t="shared" si="5"/>
        <v>0</v>
      </c>
      <c r="R141" s="157"/>
      <c r="S141" s="157" t="s">
        <v>142</v>
      </c>
      <c r="T141" s="157" t="s">
        <v>142</v>
      </c>
      <c r="U141" s="157">
        <v>0.105</v>
      </c>
      <c r="V141" s="157">
        <f t="shared" si="6"/>
        <v>26.04</v>
      </c>
      <c r="W141" s="157"/>
      <c r="X141" s="157" t="s">
        <v>303</v>
      </c>
      <c r="Y141" s="157" t="s">
        <v>123</v>
      </c>
      <c r="Z141" s="146"/>
      <c r="AA141" s="146"/>
      <c r="AB141" s="146"/>
      <c r="AC141" s="146"/>
      <c r="AD141" s="146"/>
      <c r="AE141" s="146"/>
      <c r="AF141" s="146"/>
      <c r="AG141" s="146" t="s">
        <v>304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76">
        <v>63</v>
      </c>
      <c r="B142" s="171" t="s">
        <v>315</v>
      </c>
      <c r="C142" s="185" t="s">
        <v>316</v>
      </c>
      <c r="D142" s="172" t="s">
        <v>293</v>
      </c>
      <c r="E142" s="173">
        <v>62.000909999999998</v>
      </c>
      <c r="F142" s="174"/>
      <c r="G142" s="175">
        <f t="shared" si="0"/>
        <v>0</v>
      </c>
      <c r="H142" s="158"/>
      <c r="I142" s="157">
        <f t="shared" si="1"/>
        <v>0</v>
      </c>
      <c r="J142" s="158"/>
      <c r="K142" s="157">
        <f t="shared" si="2"/>
        <v>0</v>
      </c>
      <c r="L142" s="157">
        <v>21</v>
      </c>
      <c r="M142" s="157">
        <f t="shared" si="3"/>
        <v>0</v>
      </c>
      <c r="N142" s="156">
        <v>0</v>
      </c>
      <c r="O142" s="156">
        <f t="shared" si="4"/>
        <v>0</v>
      </c>
      <c r="P142" s="156">
        <v>0</v>
      </c>
      <c r="Q142" s="156">
        <f t="shared" si="5"/>
        <v>0</v>
      </c>
      <c r="R142" s="157"/>
      <c r="S142" s="157" t="s">
        <v>142</v>
      </c>
      <c r="T142" s="157" t="s">
        <v>142</v>
      </c>
      <c r="U142" s="157">
        <v>6.0000000000000001E-3</v>
      </c>
      <c r="V142" s="157">
        <f t="shared" si="6"/>
        <v>0.37</v>
      </c>
      <c r="W142" s="157"/>
      <c r="X142" s="157" t="s">
        <v>303</v>
      </c>
      <c r="Y142" s="157" t="s">
        <v>123</v>
      </c>
      <c r="Z142" s="146"/>
      <c r="AA142" s="146"/>
      <c r="AB142" s="146"/>
      <c r="AC142" s="146"/>
      <c r="AD142" s="146"/>
      <c r="AE142" s="146"/>
      <c r="AF142" s="146"/>
      <c r="AG142" s="146" t="s">
        <v>304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x14ac:dyDescent="0.2">
      <c r="A143" s="3"/>
      <c r="B143" s="4"/>
      <c r="C143" s="188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AE143">
        <v>15</v>
      </c>
      <c r="AF143">
        <v>21</v>
      </c>
      <c r="AG143" t="s">
        <v>101</v>
      </c>
    </row>
    <row r="144" spans="1:60" x14ac:dyDescent="0.2">
      <c r="A144" s="149"/>
      <c r="B144" s="150" t="s">
        <v>31</v>
      </c>
      <c r="C144" s="189"/>
      <c r="D144" s="151"/>
      <c r="E144" s="152"/>
      <c r="F144" s="152"/>
      <c r="G144" s="169">
        <f>G8+G13+G18+G23+G27+G34+G38+G47+G51+G59+G61+G65+G101+G105+G111+G114+G126+G129</f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AE144">
        <f>SUMIF(L7:L142,AE143,G7:G142)</f>
        <v>0</v>
      </c>
      <c r="AF144">
        <f>SUMIF(L7:L142,AF143,G7:G142)</f>
        <v>0</v>
      </c>
      <c r="AG144" t="s">
        <v>317</v>
      </c>
    </row>
    <row r="145" spans="1:33" x14ac:dyDescent="0.2">
      <c r="A145" s="3"/>
      <c r="B145" s="4"/>
      <c r="C145" s="188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33" x14ac:dyDescent="0.2">
      <c r="A146" s="3"/>
      <c r="B146" s="4"/>
      <c r="C146" s="188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33" x14ac:dyDescent="0.2">
      <c r="A147" s="248" t="s">
        <v>318</v>
      </c>
      <c r="B147" s="248"/>
      <c r="C147" s="249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33" x14ac:dyDescent="0.2">
      <c r="A148" s="250"/>
      <c r="B148" s="251"/>
      <c r="C148" s="252"/>
      <c r="D148" s="251"/>
      <c r="E148" s="251"/>
      <c r="F148" s="251"/>
      <c r="G148" s="25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AG148" t="s">
        <v>319</v>
      </c>
    </row>
    <row r="149" spans="1:33" x14ac:dyDescent="0.2">
      <c r="A149" s="254"/>
      <c r="B149" s="255"/>
      <c r="C149" s="256"/>
      <c r="D149" s="255"/>
      <c r="E149" s="255"/>
      <c r="F149" s="255"/>
      <c r="G149" s="257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33" x14ac:dyDescent="0.2">
      <c r="A150" s="254"/>
      <c r="B150" s="255"/>
      <c r="C150" s="256"/>
      <c r="D150" s="255"/>
      <c r="E150" s="255"/>
      <c r="F150" s="255"/>
      <c r="G150" s="257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33" x14ac:dyDescent="0.2">
      <c r="A151" s="254"/>
      <c r="B151" s="255"/>
      <c r="C151" s="256"/>
      <c r="D151" s="255"/>
      <c r="E151" s="255"/>
      <c r="F151" s="255"/>
      <c r="G151" s="257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33" x14ac:dyDescent="0.2">
      <c r="A152" s="258"/>
      <c r="B152" s="259"/>
      <c r="C152" s="260"/>
      <c r="D152" s="259"/>
      <c r="E152" s="259"/>
      <c r="F152" s="259"/>
      <c r="G152" s="261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33" x14ac:dyDescent="0.2">
      <c r="A153" s="3"/>
      <c r="B153" s="4"/>
      <c r="C153" s="188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33" x14ac:dyDescent="0.2">
      <c r="C154" s="190"/>
      <c r="D154" s="10"/>
      <c r="AG154" t="s">
        <v>320</v>
      </c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mergeCells count="6">
    <mergeCell ref="A148:G152"/>
    <mergeCell ref="A1:G1"/>
    <mergeCell ref="C2:G2"/>
    <mergeCell ref="C3:G3"/>
    <mergeCell ref="C4:G4"/>
    <mergeCell ref="A147:C147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'01 01 Pol'!Print_Area</vt:lpstr>
      <vt:lpstr>Stavba!Print_Area</vt:lpstr>
      <vt:lpstr>'01 01 Pol'!Print_Titles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Sojka</dc:creator>
  <cp:lastModifiedBy>Jan Šárka</cp:lastModifiedBy>
  <cp:lastPrinted>2019-03-19T12:27:02Z</cp:lastPrinted>
  <dcterms:created xsi:type="dcterms:W3CDTF">2009-04-08T07:15:50Z</dcterms:created>
  <dcterms:modified xsi:type="dcterms:W3CDTF">2024-03-28T09:08:30Z</dcterms:modified>
</cp:coreProperties>
</file>